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30" windowHeight="1176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list'!$F$4</definedName>
    <definedName name="MJ">'Krycí list'!$G$4</definedName>
    <definedName name="Mont">'Rekapitulace'!$H$17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'Položky'!$A$1:$K$65</definedName>
    <definedName name="_xlnm.Print_Area" localSheetId="1">'Rekapitulace'!$A$1:$I$23</definedName>
    <definedName name="PocetMJ">'Krycí list'!$G$7</definedName>
    <definedName name="Poznamka">'Krycí list'!$B$37</definedName>
    <definedName name="Projektant">'Krycí list'!$C$7</definedName>
    <definedName name="PSV">'Rekapitulace'!$F$17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'Rekapitulace'!$E$22</definedName>
    <definedName name="VRNnazev">'Rekapitulace'!$A$22</definedName>
    <definedName name="VRNproc">'Rekapitulace'!$F$22</definedName>
    <definedName name="VRNzakl">'Rekapitulace'!$G$22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<sst xmlns="http://schemas.openxmlformats.org/spreadsheetml/2006/main" count="253" uniqueCount="175">
  <si>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</si>
  <si>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</si>
  <si>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</si>
  <si>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</si>
  <si>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</si>
  <si>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</si>
  <si>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</si>
  <si>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</si>
  <si>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</si>
  <si>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</si>
  <si>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</si>
  <si>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</si>
  <si>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</si>
  <si>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</si>
  <si>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</si>
  <si>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</si>
  <si>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</si>
  <si>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</si>
  <si>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</si>
  <si>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</si>
  <si>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</si>
  <si>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</si>
  <si>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</si>
  <si>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</si>
  <si>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</si>
  <si>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</si>
  <si>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</si>
  <si>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</si>
  <si>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</si>
  <si>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</si>
  <si>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</si>
  <si>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</si>
  <si>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</si>
  <si>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</si>
  <si>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</si>
  <si>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</si>
  <si>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</si>
  <si>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</si>
  <si>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</si>
  <si>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</si>
  <si>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</si>
  <si>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</si>
  <si>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</si>
  <si>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</si>
  <si>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</si>
  <si>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</si>
  <si>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</si>
  <si>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</si>
  <si>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</si>
  <si>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</si>
  <si>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</si>
  <si>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</si>
  <si>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</si>
  <si>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</si>
  <si>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</si>
  <si>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</si>
  <si>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</si>
  <si>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</si>
  <si>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</si>
  <si>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</si>
  <si>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</si>
  <si>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</si>
  <si>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</si>
  <si>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</si>
  <si>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</si>
  <si>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</si>
  <si>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</si>
  <si>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</si>
  <si>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</si>
  <si>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</si>
  <si>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Celkem za</t>
  </si>
  <si>
    <t>Zateplení č.p.298</t>
  </si>
  <si>
    <t>učitelská bytovka</t>
  </si>
  <si>
    <t>3</t>
  </si>
  <si>
    <t>Svislé a kompletní konstrukce</t>
  </si>
  <si>
    <t>349 23-4831.R00</t>
  </si>
  <si>
    <t>Doplnění zdiva okenních obrub</t>
  </si>
  <si>
    <t>m</t>
  </si>
  <si>
    <t>61</t>
  </si>
  <si>
    <t>Upravy povrchů vnitřní</t>
  </si>
  <si>
    <t>612 47-3182.R00</t>
  </si>
  <si>
    <t>Omítka vnitřního zdiva ze suché směsi, štuková</t>
  </si>
  <si>
    <t>m2</t>
  </si>
  <si>
    <t>62</t>
  </si>
  <si>
    <t>Upravy povrchů vnější</t>
  </si>
  <si>
    <t>620 45-1211.R00</t>
  </si>
  <si>
    <t>Nátěr penetrační  pod tenkovrstvé omítky</t>
  </si>
  <si>
    <t>620 47-2921.R00</t>
  </si>
  <si>
    <t>vyrovnání podkladu pro tenkovrstvé omítky tmelem a skelnou tkaninou</t>
  </si>
  <si>
    <t>620 99-1121.R00</t>
  </si>
  <si>
    <t>Zakrývání výplní vnějších otvorů z lešení</t>
  </si>
  <si>
    <t>622 90-3111.R00</t>
  </si>
  <si>
    <t>Očištění zdí a valů před opravou, ručně</t>
  </si>
  <si>
    <t>622 47-1587.R00</t>
  </si>
  <si>
    <t>Nástřik stěn disperzní omítkovinou slož.2-vrch.omí</t>
  </si>
  <si>
    <t>622 75-1218.R00</t>
  </si>
  <si>
    <t>KZS zakládací lišta soklová Al tl.0,8 mm,š.83mm</t>
  </si>
  <si>
    <t>622 75-2221.R00</t>
  </si>
  <si>
    <t>KZS lišta rohová stěnová Al s tkaninou 10/10mm</t>
  </si>
  <si>
    <t>94</t>
  </si>
  <si>
    <t>Lešení a stavební výtahy</t>
  </si>
  <si>
    <t>941 94-1041.R00</t>
  </si>
  <si>
    <t>Montáž lešení leh.řad.s podlahami,š.1,2 m, H 10 m</t>
  </si>
  <si>
    <t>941 94-1192.RT2</t>
  </si>
  <si>
    <t>Příplatek za každý měsíc použití lešení k pol.1032 lešení vlastní</t>
  </si>
  <si>
    <t>941 94-1841.R00</t>
  </si>
  <si>
    <t>Demontáž lešení leh.řad.s podlahami,š.1,2 m,H 10 m</t>
  </si>
  <si>
    <t>95</t>
  </si>
  <si>
    <t>Dokončovací kce na pozem.stav.</t>
  </si>
  <si>
    <t>953 92-1121R00</t>
  </si>
  <si>
    <t>dodání a osazení hmoždinek profilu 10-12mm do zdiv</t>
  </si>
  <si>
    <t>kus</t>
  </si>
  <si>
    <t>X00901</t>
  </si>
  <si>
    <t>demontáž a opětovná montáž stávajícího vedení hromosvodu na fasádě</t>
  </si>
  <si>
    <t>soub</t>
  </si>
  <si>
    <t>X00902</t>
  </si>
  <si>
    <t>Provedení nových zaústění okapních svodů do kanal.</t>
  </si>
  <si>
    <t>sou</t>
  </si>
  <si>
    <t>X00903</t>
  </si>
  <si>
    <t>Úprava stávající elektroinstalace na fasádě, úprava stávajících mřížek</t>
  </si>
  <si>
    <t>s</t>
  </si>
  <si>
    <t>X00904</t>
  </si>
  <si>
    <t>Demontáž a opětovná montáž okapních svodů</t>
  </si>
  <si>
    <t>X00905</t>
  </si>
  <si>
    <t>Tahová a odtrhová zkouška -zateplení stěn</t>
  </si>
  <si>
    <t>X00906</t>
  </si>
  <si>
    <t>Úklid na stavbě vně i uvnitř po výměně výplní  otvorů</t>
  </si>
  <si>
    <t>X00907</t>
  </si>
  <si>
    <t>Úprava slaboproudých rozvodů na stěně</t>
  </si>
  <si>
    <t>X00908</t>
  </si>
  <si>
    <t>Přeložka plynové přípojky</t>
  </si>
  <si>
    <t>96</t>
  </si>
  <si>
    <t>Bourání konstrukcí</t>
  </si>
  <si>
    <t>968 06-2355.R00</t>
  </si>
  <si>
    <t>Vybourání dřevěných rámů oken dvojitých pl. 2 m2</t>
  </si>
  <si>
    <t>968 07-2456.R00</t>
  </si>
  <si>
    <t>Vybourání kovových dveřních zárubní pl. nad 2 m2</t>
  </si>
  <si>
    <t>979 08-2111.R00</t>
  </si>
  <si>
    <t>Poplatek za odvoz a likvidaci oken</t>
  </si>
  <si>
    <t>999-28 1111</t>
  </si>
  <si>
    <t>Přesun hmor pro opravy a údržbu budov</t>
  </si>
  <si>
    <t>t</t>
  </si>
  <si>
    <t>713</t>
  </si>
  <si>
    <t>Izolace tepelné</t>
  </si>
  <si>
    <t>713 13-1131.R00</t>
  </si>
  <si>
    <t>Izolace tepelná stěn lepením</t>
  </si>
  <si>
    <t>283-75929</t>
  </si>
  <si>
    <t>Deska fasád polystyr EPS 100 F tl. 100 mm</t>
  </si>
  <si>
    <t>Deska fasád polystyr EPS 100 F tl. 30 mm</t>
  </si>
  <si>
    <t>998 71-3101.R00</t>
  </si>
  <si>
    <t>Přesun hmot pro izolace tepelné, výšky do 6 m</t>
  </si>
  <si>
    <t>764</t>
  </si>
  <si>
    <t>Konstrukce klempířské</t>
  </si>
  <si>
    <t>764 41-0880.R00</t>
  </si>
  <si>
    <t>Demontáž oplechování parapetů,rš od 400 do 600 mm</t>
  </si>
  <si>
    <t>764 45-4801.R00</t>
  </si>
  <si>
    <t>Demontáž odpadních trub kruhových,D 75 a 100 mm</t>
  </si>
  <si>
    <t>764 43-0920.R00</t>
  </si>
  <si>
    <t>Oprava -zpětná montáž odpad trouby kruhové</t>
  </si>
  <si>
    <t>764 51-0450.RT2</t>
  </si>
  <si>
    <t>Oplechování parapetů včetně rohů Ti Zn, rš 330 mm nalepení Enkolitem</t>
  </si>
  <si>
    <t>998 76-4101.R00</t>
  </si>
  <si>
    <t>Přesun hmot pro klempířské konstr., výšky do 6 m</t>
  </si>
  <si>
    <t>766</t>
  </si>
  <si>
    <t>Konstrukce truhlářské</t>
  </si>
  <si>
    <t>766 62-2234.R00</t>
  </si>
  <si>
    <t>Okna komplet.otvíravá do rámů, 2kříd.do 2,10 m2 montáž</t>
  </si>
  <si>
    <t>611-11510</t>
  </si>
  <si>
    <t>dodávka výplní otvorů</t>
  </si>
  <si>
    <t>998 76-6101.R00</t>
  </si>
  <si>
    <t>Přesun hmot pro truhlářské konstr., výšky do 6 m</t>
  </si>
  <si>
    <t>783</t>
  </si>
  <si>
    <t>Nátěry</t>
  </si>
  <si>
    <t>783 52-2000.R00</t>
  </si>
  <si>
    <t>Nátěr syntet. klempířských konstrukcí, Z + 2 x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</si>
</sst>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  <numFmt numFmtId="167" formatCode="#,##0.00000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6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6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5" fontId="0" fillId="0" borderId="25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5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6" fillId="0" borderId="31" xfId="0" applyNumberFormat="1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6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40" xfId="46" applyFont="1" applyFill="1" applyBorder="1" applyAlignment="1">
      <alignment horizontal="center"/>
      <protection/>
    </xf>
    <xf numFmtId="0" fontId="5" fillId="0" borderId="40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13" fillId="0" borderId="58" xfId="46" applyFont="1" applyFill="1" applyBorder="1">
      <alignment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8" fillId="0" borderId="62" xfId="46" applyNumberFormat="1" applyFont="1" applyFill="1" applyBorder="1">
      <alignment/>
      <protection/>
    </xf>
    <xf numFmtId="0" fontId="14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0" fillId="0" borderId="61" xfId="46" applyNumberFormat="1" applyFont="1" applyFill="1" applyBorder="1" applyAlignment="1">
      <alignment horizontal="left"/>
      <protection/>
    </xf>
    <xf numFmtId="0" fontId="0" fillId="0" borderId="61" xfId="46" applyFont="1" applyFill="1" applyBorder="1" applyAlignment="1">
      <alignment wrapText="1"/>
      <protection/>
    </xf>
    <xf numFmtId="49" fontId="0" fillId="0" borderId="61" xfId="46" applyNumberFormat="1" applyFont="1" applyFill="1" applyBorder="1" applyAlignment="1">
      <alignment horizontal="center" shrinkToFit="1"/>
      <protection/>
    </xf>
    <xf numFmtId="4" fontId="0" fillId="0" borderId="61" xfId="46" applyNumberFormat="1" applyFont="1" applyFill="1" applyBorder="1" applyAlignment="1">
      <alignment horizontal="right"/>
      <protection/>
    </xf>
    <xf numFmtId="4" fontId="0" fillId="0" borderId="61" xfId="46" applyNumberFormat="1" applyFont="1" applyFill="1" applyBorder="1">
      <alignment/>
      <protection/>
    </xf>
    <xf numFmtId="167" fontId="0" fillId="0" borderId="61" xfId="46" applyNumberFormat="1" applyFont="1" applyFill="1" applyBorder="1">
      <alignment/>
      <protection/>
    </xf>
    <xf numFmtId="0" fontId="0" fillId="0" borderId="63" xfId="46" applyFill="1" applyBorder="1" applyAlignment="1">
      <alignment horizontal="center"/>
      <protection/>
    </xf>
    <xf numFmtId="49" fontId="4" fillId="0" borderId="63" xfId="46" applyNumberFormat="1" applyFont="1" applyFill="1" applyBorder="1" applyAlignment="1">
      <alignment horizontal="left"/>
      <protection/>
    </xf>
    <xf numFmtId="0" fontId="4" fillId="0" borderId="63" xfId="46" applyFont="1" applyFill="1" applyBorder="1">
      <alignment/>
      <protection/>
    </xf>
    <xf numFmtId="4" fontId="0" fillId="0" borderId="63" xfId="46" applyNumberFormat="1" applyFill="1" applyBorder="1" applyAlignment="1">
      <alignment horizontal="right"/>
      <protection/>
    </xf>
    <xf numFmtId="4" fontId="6" fillId="0" borderId="63" xfId="46" applyNumberFormat="1" applyFont="1" applyFill="1" applyBorder="1">
      <alignment/>
      <protection/>
    </xf>
    <xf numFmtId="0" fontId="6" fillId="0" borderId="63" xfId="46" applyFont="1" applyFill="1" applyBorder="1">
      <alignment/>
      <protection/>
    </xf>
    <xf numFmtId="167" fontId="6" fillId="0" borderId="6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5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6" fillId="0" borderId="0" xfId="46" applyFont="1" applyBorder="1">
      <alignment/>
      <protection/>
    </xf>
    <xf numFmtId="3" fontId="16" fillId="0" borderId="0" xfId="46" applyNumberFormat="1" applyFont="1" applyBorder="1" applyAlignment="1">
      <alignment horizontal="right"/>
      <protection/>
    </xf>
    <xf numFmtId="4" fontId="16" fillId="0" borderId="0" xfId="46" applyNumberFormat="1" applyFont="1" applyBorder="1">
      <alignment/>
      <protection/>
    </xf>
    <xf numFmtId="0" fontId="15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5" fillId="0" borderId="25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0" xfId="46" applyFont="1" applyBorder="1" applyAlignment="1">
      <alignment horizontal="left" shrinkToFit="1"/>
      <protection/>
    </xf>
    <xf numFmtId="3" fontId="6" fillId="0" borderId="45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51" xfId="46" applyBorder="1" applyAlignment="1">
      <alignment horizontal="left" shrinkToFit="1"/>
      <protection/>
    </xf>
    <xf numFmtId="0" fontId="0" fillId="0" borderId="70" xfId="46" applyBorder="1" applyAlignment="1">
      <alignment horizontal="left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9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75" customHeight="1">
      <c r="A4" s="8"/>
      <c r="B4" s="9"/>
      <c r="C4" s="10" t="s">
        <v>72</v>
      </c>
      <c r="D4" s="11"/>
      <c r="E4" s="11"/>
      <c r="F4" s="12"/>
      <c r="G4" s="13"/>
    </row>
    <row r="5" spans="1:7" ht="12.7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75" customHeight="1">
      <c r="A6" s="8"/>
      <c r="B6" s="9"/>
      <c r="C6" s="10" t="s">
        <v>71</v>
      </c>
      <c r="D6" s="11"/>
      <c r="E6" s="11"/>
      <c r="F6" s="19"/>
      <c r="G6" s="13"/>
    </row>
    <row r="7" spans="1:9" ht="12.75">
      <c r="A7" s="14" t="s">
        <v>8</v>
      </c>
      <c r="B7" s="16"/>
      <c r="C7" s="175"/>
      <c r="D7" s="176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75"/>
      <c r="D8" s="176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77"/>
      <c r="F11" s="178"/>
      <c r="G11" s="179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75" customHeight="1">
      <c r="A14" s="41"/>
      <c r="B14" s="42" t="s">
        <v>19</v>
      </c>
      <c r="C14" s="43">
        <f>Dodavka</f>
        <v>0</v>
      </c>
      <c r="D14" s="44"/>
      <c r="E14" s="45"/>
      <c r="F14" s="46"/>
      <c r="G14" s="43"/>
    </row>
    <row r="15" spans="1:7" ht="15.75" customHeight="1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7" ht="15.75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7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7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7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ht="12.75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>
        <v>0</v>
      </c>
      <c r="G29" s="18"/>
    </row>
    <row r="30" spans="1:7" ht="12.75">
      <c r="A30" s="14" t="s">
        <v>39</v>
      </c>
      <c r="B30" s="16"/>
      <c r="C30" s="58">
        <v>14</v>
      </c>
      <c r="D30" s="16" t="s">
        <v>40</v>
      </c>
      <c r="E30" s="17"/>
      <c r="F30" s="59">
        <v>0</v>
      </c>
      <c r="G30" s="18"/>
    </row>
    <row r="31" spans="1:7" ht="12.75">
      <c r="A31" s="14" t="s">
        <v>41</v>
      </c>
      <c r="B31" s="16"/>
      <c r="C31" s="58">
        <v>14</v>
      </c>
      <c r="D31" s="16" t="s">
        <v>40</v>
      </c>
      <c r="E31" s="17"/>
      <c r="F31" s="60">
        <f>ROUND(PRODUCT(F30,C31/100),0)</f>
        <v>0</v>
      </c>
      <c r="G31" s="28"/>
    </row>
    <row r="32" spans="1:7" ht="12.75">
      <c r="A32" s="14" t="s">
        <v>39</v>
      </c>
      <c r="B32" s="16"/>
      <c r="C32" s="58">
        <v>20</v>
      </c>
      <c r="D32" s="16" t="s">
        <v>40</v>
      </c>
      <c r="E32" s="17"/>
      <c r="F32" s="59">
        <v>0</v>
      </c>
      <c r="G32" s="18"/>
    </row>
    <row r="33" spans="1:7" ht="12.75">
      <c r="A33" s="14" t="s">
        <v>41</v>
      </c>
      <c r="B33" s="16"/>
      <c r="C33" s="58">
        <v>20</v>
      </c>
      <c r="D33" s="16" t="s">
        <v>40</v>
      </c>
      <c r="E33" s="17"/>
      <c r="F33" s="60">
        <f>ROUND(PRODUCT(F32,C33/100),0)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ROUND(SUM(F30:F33),0)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0"/>
      <c r="C37" s="180"/>
      <c r="D37" s="180"/>
      <c r="E37" s="180"/>
      <c r="F37" s="180"/>
      <c r="G37" s="180"/>
      <c r="H37" t="s">
        <v>4</v>
      </c>
    </row>
    <row r="38" spans="1:8" ht="12.75" customHeight="1">
      <c r="A38" s="68"/>
      <c r="B38" s="180"/>
      <c r="C38" s="180"/>
      <c r="D38" s="180"/>
      <c r="E38" s="180"/>
      <c r="F38" s="180"/>
      <c r="G38" s="180"/>
      <c r="H38" t="s">
        <v>4</v>
      </c>
    </row>
    <row r="39" spans="1:8" ht="12.75">
      <c r="A39" s="68"/>
      <c r="B39" s="180"/>
      <c r="C39" s="180"/>
      <c r="D39" s="180"/>
      <c r="E39" s="180"/>
      <c r="F39" s="180"/>
      <c r="G39" s="180"/>
      <c r="H39" t="s">
        <v>4</v>
      </c>
    </row>
    <row r="40" spans="1:8" ht="12.75">
      <c r="A40" s="68"/>
      <c r="B40" s="180"/>
      <c r="C40" s="180"/>
      <c r="D40" s="180"/>
      <c r="E40" s="180"/>
      <c r="F40" s="180"/>
      <c r="G40" s="180"/>
      <c r="H40" t="s">
        <v>4</v>
      </c>
    </row>
    <row r="41" spans="1:8" ht="12.75">
      <c r="A41" s="68"/>
      <c r="B41" s="180"/>
      <c r="C41" s="180"/>
      <c r="D41" s="180"/>
      <c r="E41" s="180"/>
      <c r="F41" s="180"/>
      <c r="G41" s="180"/>
      <c r="H41" t="s">
        <v>4</v>
      </c>
    </row>
    <row r="42" spans="1:8" ht="12.75">
      <c r="A42" s="68"/>
      <c r="B42" s="180"/>
      <c r="C42" s="180"/>
      <c r="D42" s="180"/>
      <c r="E42" s="180"/>
      <c r="F42" s="180"/>
      <c r="G42" s="180"/>
      <c r="H42" t="s">
        <v>4</v>
      </c>
    </row>
    <row r="43" spans="1:8" ht="12.75">
      <c r="A43" s="68"/>
      <c r="B43" s="180"/>
      <c r="C43" s="180"/>
      <c r="D43" s="180"/>
      <c r="E43" s="180"/>
      <c r="F43" s="180"/>
      <c r="G43" s="180"/>
      <c r="H43" t="s">
        <v>4</v>
      </c>
    </row>
    <row r="44" spans="1:8" ht="12.75">
      <c r="A44" s="68"/>
      <c r="B44" s="180"/>
      <c r="C44" s="180"/>
      <c r="D44" s="180"/>
      <c r="E44" s="180"/>
      <c r="F44" s="180"/>
      <c r="G44" s="180"/>
      <c r="H44" t="s">
        <v>4</v>
      </c>
    </row>
    <row r="45" spans="1:8" ht="12.75">
      <c r="A45" s="68"/>
      <c r="B45" s="180"/>
      <c r="C45" s="180"/>
      <c r="D45" s="180"/>
      <c r="E45" s="180"/>
      <c r="F45" s="180"/>
      <c r="G45" s="180"/>
      <c r="H45" t="s">
        <v>4</v>
      </c>
    </row>
    <row r="46" spans="2:7" ht="12.75">
      <c r="B46" s="174"/>
      <c r="C46" s="174"/>
      <c r="D46" s="174"/>
      <c r="E46" s="174"/>
      <c r="F46" s="174"/>
      <c r="G46" s="174"/>
    </row>
    <row r="47" spans="2:7" ht="12.75">
      <c r="B47" s="174"/>
      <c r="C47" s="174"/>
      <c r="D47" s="174"/>
      <c r="E47" s="174"/>
      <c r="F47" s="174"/>
      <c r="G47" s="174"/>
    </row>
    <row r="48" spans="2:7" ht="12.75">
      <c r="B48" s="174"/>
      <c r="C48" s="174"/>
      <c r="D48" s="174"/>
      <c r="E48" s="174"/>
      <c r="F48" s="174"/>
      <c r="G48" s="174"/>
    </row>
    <row r="49" spans="2:7" ht="12.75">
      <c r="B49" s="174"/>
      <c r="C49" s="174"/>
      <c r="D49" s="174"/>
      <c r="E49" s="174"/>
      <c r="F49" s="174"/>
      <c r="G49" s="174"/>
    </row>
    <row r="50" spans="2:7" ht="12.75">
      <c r="B50" s="174"/>
      <c r="C50" s="174"/>
      <c r="D50" s="174"/>
      <c r="E50" s="174"/>
      <c r="F50" s="174"/>
      <c r="G50" s="174"/>
    </row>
    <row r="51" spans="2:7" ht="12.75">
      <c r="B51" s="174"/>
      <c r="C51" s="174"/>
      <c r="D51" s="174"/>
      <c r="E51" s="174"/>
      <c r="F51" s="174"/>
      <c r="G51" s="174"/>
    </row>
    <row r="52" spans="2:7" ht="12.75">
      <c r="B52" s="174"/>
      <c r="C52" s="174"/>
      <c r="D52" s="174"/>
      <c r="E52" s="174"/>
      <c r="F52" s="174"/>
      <c r="G52" s="174"/>
    </row>
    <row r="53" spans="2:7" ht="12.75">
      <c r="B53" s="174"/>
      <c r="C53" s="174"/>
      <c r="D53" s="174"/>
      <c r="E53" s="174"/>
      <c r="F53" s="174"/>
      <c r="G53" s="174"/>
    </row>
    <row r="54" spans="2:7" ht="12.75">
      <c r="B54" s="174"/>
      <c r="C54" s="174"/>
      <c r="D54" s="174"/>
      <c r="E54" s="174"/>
      <c r="F54" s="174"/>
      <c r="G54" s="174"/>
    </row>
    <row r="55" spans="2:7" ht="12.75">
      <c r="B55" s="174"/>
      <c r="C55" s="174"/>
      <c r="D55" s="174"/>
      <c r="E55" s="174"/>
      <c r="F55" s="174"/>
      <c r="G55" s="174"/>
    </row>
  </sheetData>
  <sheetProtection/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4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1" t="s">
        <v>5</v>
      </c>
      <c r="B1" s="182"/>
      <c r="C1" s="69" t="str">
        <f>CONCATENATE(cislostavby," ",nazevstavby)</f>
        <v> Zateplení č.p.298</v>
      </c>
      <c r="D1" s="70"/>
      <c r="E1" s="71"/>
      <c r="F1" s="70"/>
      <c r="G1" s="72"/>
      <c r="H1" s="73"/>
      <c r="I1" s="74"/>
    </row>
    <row r="2" spans="1:9" ht="13.5" thickBot="1">
      <c r="A2" s="183" t="s">
        <v>1</v>
      </c>
      <c r="B2" s="184"/>
      <c r="C2" s="75" t="str">
        <f>CONCATENATE(cisloobjektu," ",nazevobjektu)</f>
        <v> učitelská bytovka</v>
      </c>
      <c r="D2" s="76"/>
      <c r="E2" s="77"/>
      <c r="F2" s="76"/>
      <c r="G2" s="185"/>
      <c r="H2" s="185"/>
      <c r="I2" s="186"/>
    </row>
    <row r="3" ht="13.5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70" t="str">
        <f>Položky!B7</f>
        <v>3</v>
      </c>
      <c r="B7" s="85" t="str">
        <f>Položky!C7</f>
        <v>Svislé a kompletní konstrukce</v>
      </c>
      <c r="C7" s="86"/>
      <c r="D7" s="87"/>
      <c r="E7" s="171">
        <f>Položky!BC9</f>
        <v>0</v>
      </c>
      <c r="F7" s="172">
        <f>Položky!BD9</f>
        <v>0</v>
      </c>
      <c r="G7" s="172">
        <f>Položky!BE9</f>
        <v>0</v>
      </c>
      <c r="H7" s="172">
        <f>Položky!BF9</f>
        <v>0</v>
      </c>
      <c r="I7" s="173">
        <f>Položky!BG9</f>
        <v>0</v>
      </c>
    </row>
    <row r="8" spans="1:9" s="30" customFormat="1" ht="12.75">
      <c r="A8" s="170" t="str">
        <f>Položky!B10</f>
        <v>61</v>
      </c>
      <c r="B8" s="85" t="str">
        <f>Položky!C10</f>
        <v>Upravy povrchů vnitřní</v>
      </c>
      <c r="C8" s="86"/>
      <c r="D8" s="87"/>
      <c r="E8" s="171">
        <f>Položky!BC12</f>
        <v>0</v>
      </c>
      <c r="F8" s="172">
        <f>Položky!BD12</f>
        <v>0</v>
      </c>
      <c r="G8" s="172">
        <f>Položky!BE12</f>
        <v>0</v>
      </c>
      <c r="H8" s="172">
        <f>Položky!BF12</f>
        <v>0</v>
      </c>
      <c r="I8" s="173">
        <f>Položky!BG12</f>
        <v>0</v>
      </c>
    </row>
    <row r="9" spans="1:9" s="30" customFormat="1" ht="12.75">
      <c r="A9" s="170" t="str">
        <f>Položky!B13</f>
        <v>62</v>
      </c>
      <c r="B9" s="85" t="str">
        <f>Položky!C13</f>
        <v>Upravy povrchů vnější</v>
      </c>
      <c r="C9" s="86"/>
      <c r="D9" s="87"/>
      <c r="E9" s="171">
        <f>Položky!BC21</f>
        <v>0</v>
      </c>
      <c r="F9" s="172">
        <f>Položky!BD21</f>
        <v>0</v>
      </c>
      <c r="G9" s="172">
        <f>Položky!BE21</f>
        <v>0</v>
      </c>
      <c r="H9" s="172">
        <f>Položky!BF21</f>
        <v>0</v>
      </c>
      <c r="I9" s="173">
        <f>Položky!BG21</f>
        <v>0</v>
      </c>
    </row>
    <row r="10" spans="1:9" s="30" customFormat="1" ht="12.75">
      <c r="A10" s="170" t="str">
        <f>Položky!B22</f>
        <v>94</v>
      </c>
      <c r="B10" s="85" t="str">
        <f>Položky!C22</f>
        <v>Lešení a stavební výtahy</v>
      </c>
      <c r="C10" s="86"/>
      <c r="D10" s="87"/>
      <c r="E10" s="171">
        <f>Položky!BC26</f>
        <v>0</v>
      </c>
      <c r="F10" s="172">
        <f>Položky!BD26</f>
        <v>0</v>
      </c>
      <c r="G10" s="172">
        <f>Položky!BE26</f>
        <v>0</v>
      </c>
      <c r="H10" s="172">
        <f>Položky!BF26</f>
        <v>0</v>
      </c>
      <c r="I10" s="173">
        <f>Položky!BG26</f>
        <v>0</v>
      </c>
    </row>
    <row r="11" spans="1:9" s="30" customFormat="1" ht="12.75">
      <c r="A11" s="170" t="str">
        <f>Položky!B27</f>
        <v>95</v>
      </c>
      <c r="B11" s="85" t="str">
        <f>Položky!C27</f>
        <v>Dokončovací kce na pozem.stav.</v>
      </c>
      <c r="C11" s="86"/>
      <c r="D11" s="87"/>
      <c r="E11" s="171">
        <f>Položky!BC37</f>
        <v>0</v>
      </c>
      <c r="F11" s="172">
        <f>Položky!BD37</f>
        <v>0</v>
      </c>
      <c r="G11" s="172">
        <f>Položky!BE37</f>
        <v>0</v>
      </c>
      <c r="H11" s="172">
        <f>Položky!BF37</f>
        <v>0</v>
      </c>
      <c r="I11" s="173">
        <f>Položky!BG37</f>
        <v>0</v>
      </c>
    </row>
    <row r="12" spans="1:9" s="30" customFormat="1" ht="12.75">
      <c r="A12" s="170" t="str">
        <f>Položky!B38</f>
        <v>96</v>
      </c>
      <c r="B12" s="85" t="str">
        <f>Položky!C38</f>
        <v>Bourání konstrukcí</v>
      </c>
      <c r="C12" s="86"/>
      <c r="D12" s="87"/>
      <c r="E12" s="171">
        <f>Položky!BC43</f>
        <v>0</v>
      </c>
      <c r="F12" s="172">
        <f>Položky!BD43</f>
        <v>0</v>
      </c>
      <c r="G12" s="172">
        <f>Položky!BE43</f>
        <v>0</v>
      </c>
      <c r="H12" s="172">
        <f>Položky!BF43</f>
        <v>0</v>
      </c>
      <c r="I12" s="173">
        <f>Položky!BG43</f>
        <v>0</v>
      </c>
    </row>
    <row r="13" spans="1:9" s="30" customFormat="1" ht="12.75">
      <c r="A13" s="170" t="str">
        <f>Položky!B44</f>
        <v>713</v>
      </c>
      <c r="B13" s="85" t="str">
        <f>Položky!C44</f>
        <v>Izolace tepelné</v>
      </c>
      <c r="C13" s="86"/>
      <c r="D13" s="87"/>
      <c r="E13" s="171">
        <f>Položky!BC50</f>
        <v>0</v>
      </c>
      <c r="F13" s="172">
        <f>Položky!BD50</f>
        <v>0</v>
      </c>
      <c r="G13" s="172">
        <f>Položky!BE50</f>
        <v>0</v>
      </c>
      <c r="H13" s="172">
        <f>Položky!BF50</f>
        <v>0</v>
      </c>
      <c r="I13" s="173">
        <f>Položky!BG50</f>
        <v>0</v>
      </c>
    </row>
    <row r="14" spans="1:9" s="30" customFormat="1" ht="12.75">
      <c r="A14" s="170" t="str">
        <f>Položky!B51</f>
        <v>764</v>
      </c>
      <c r="B14" s="85" t="str">
        <f>Položky!C51</f>
        <v>Konstrukce klempířské</v>
      </c>
      <c r="C14" s="86"/>
      <c r="D14" s="87"/>
      <c r="E14" s="171">
        <f>Položky!BC57</f>
        <v>0</v>
      </c>
      <c r="F14" s="172">
        <f>Položky!BD57</f>
        <v>0</v>
      </c>
      <c r="G14" s="172">
        <f>Položky!BE57</f>
        <v>0</v>
      </c>
      <c r="H14" s="172">
        <f>Položky!BF57</f>
        <v>0</v>
      </c>
      <c r="I14" s="173">
        <f>Položky!BG57</f>
        <v>0</v>
      </c>
    </row>
    <row r="15" spans="1:9" s="30" customFormat="1" ht="12.75">
      <c r="A15" s="170" t="str">
        <f>Položky!B58</f>
        <v>766</v>
      </c>
      <c r="B15" s="85" t="str">
        <f>Položky!C58</f>
        <v>Konstrukce truhlářské</v>
      </c>
      <c r="C15" s="86"/>
      <c r="D15" s="87"/>
      <c r="E15" s="171">
        <f>Položky!BC62</f>
        <v>0</v>
      </c>
      <c r="F15" s="172">
        <f>Položky!BD62</f>
        <v>0</v>
      </c>
      <c r="G15" s="172">
        <f>Položky!BE62</f>
        <v>0</v>
      </c>
      <c r="H15" s="172">
        <f>Položky!BF62</f>
        <v>0</v>
      </c>
      <c r="I15" s="173">
        <f>Položky!BG62</f>
        <v>0</v>
      </c>
    </row>
    <row r="16" spans="1:9" s="30" customFormat="1" ht="13.5" thickBot="1">
      <c r="A16" s="170" t="str">
        <f>Položky!B63</f>
        <v>783</v>
      </c>
      <c r="B16" s="85" t="str">
        <f>Položky!C63</f>
        <v>Nátěry</v>
      </c>
      <c r="C16" s="86"/>
      <c r="D16" s="87"/>
      <c r="E16" s="171">
        <f>Položky!BC65</f>
        <v>0</v>
      </c>
      <c r="F16" s="172">
        <f>Položky!BD65</f>
        <v>0</v>
      </c>
      <c r="G16" s="172">
        <f>Položky!BE65</f>
        <v>0</v>
      </c>
      <c r="H16" s="172">
        <f>Položky!BF65</f>
        <v>0</v>
      </c>
      <c r="I16" s="173">
        <f>Položky!BG65</f>
        <v>0</v>
      </c>
    </row>
    <row r="17" spans="1:9" s="93" customFormat="1" ht="13.5" thickBot="1">
      <c r="A17" s="88"/>
      <c r="B17" s="80" t="s">
        <v>50</v>
      </c>
      <c r="C17" s="80"/>
      <c r="D17" s="89"/>
      <c r="E17" s="90">
        <f>SUM(E7:E16)</f>
        <v>0</v>
      </c>
      <c r="F17" s="91">
        <f>SUM(F7:F16)</f>
        <v>0</v>
      </c>
      <c r="G17" s="91">
        <f>SUM(G7:G16)</f>
        <v>0</v>
      </c>
      <c r="H17" s="91">
        <f>SUM(H7:H16)</f>
        <v>0</v>
      </c>
      <c r="I17" s="92">
        <f>SUM(I7:I16)</f>
        <v>0</v>
      </c>
    </row>
    <row r="18" spans="1:9" ht="12.75">
      <c r="A18" s="86"/>
      <c r="B18" s="86"/>
      <c r="C18" s="86"/>
      <c r="D18" s="86"/>
      <c r="E18" s="86"/>
      <c r="F18" s="86"/>
      <c r="G18" s="86"/>
      <c r="H18" s="86"/>
      <c r="I18" s="86"/>
    </row>
    <row r="19" spans="1:57" ht="19.5" customHeight="1">
      <c r="A19" s="94" t="s">
        <v>51</v>
      </c>
      <c r="B19" s="94"/>
      <c r="C19" s="94"/>
      <c r="D19" s="94"/>
      <c r="E19" s="94"/>
      <c r="F19" s="94"/>
      <c r="G19" s="95"/>
      <c r="H19" s="94"/>
      <c r="I19" s="94"/>
      <c r="BA19" s="31"/>
      <c r="BB19" s="31"/>
      <c r="BC19" s="31"/>
      <c r="BD19" s="31"/>
      <c r="BE19" s="31"/>
    </row>
    <row r="20" spans="1:9" ht="13.5" thickBot="1">
      <c r="A20" s="96"/>
      <c r="B20" s="96"/>
      <c r="C20" s="96"/>
      <c r="D20" s="96"/>
      <c r="E20" s="96"/>
      <c r="F20" s="96"/>
      <c r="G20" s="96"/>
      <c r="H20" s="96"/>
      <c r="I20" s="96"/>
    </row>
    <row r="21" spans="1:9" ht="12.75">
      <c r="A21" s="97" t="s">
        <v>52</v>
      </c>
      <c r="B21" s="98"/>
      <c r="C21" s="98"/>
      <c r="D21" s="99"/>
      <c r="E21" s="100" t="s">
        <v>53</v>
      </c>
      <c r="F21" s="101" t="s">
        <v>54</v>
      </c>
      <c r="G21" s="102" t="s">
        <v>55</v>
      </c>
      <c r="H21" s="103"/>
      <c r="I21" s="104" t="s">
        <v>53</v>
      </c>
    </row>
    <row r="22" spans="1:53" ht="12.75">
      <c r="A22" s="105"/>
      <c r="B22" s="106"/>
      <c r="C22" s="106"/>
      <c r="D22" s="107"/>
      <c r="E22" s="108"/>
      <c r="F22" s="109"/>
      <c r="G22" s="110">
        <f>CHOOSE(BA22+1,HSV+PSV,HSV+PSV+Mont,HSV+PSV+Dodavka+Mont,HSV,PSV,Mont,Dodavka,Mont+Dodavka,0)</f>
        <v>0</v>
      </c>
      <c r="H22" s="111"/>
      <c r="I22" s="112">
        <f>E22+F22*G22/100</f>
        <v>0</v>
      </c>
      <c r="BA22">
        <v>8</v>
      </c>
    </row>
    <row r="23" spans="1:9" ht="13.5" thickBot="1">
      <c r="A23" s="113"/>
      <c r="B23" s="114" t="s">
        <v>56</v>
      </c>
      <c r="C23" s="115"/>
      <c r="D23" s="116"/>
      <c r="E23" s="117"/>
      <c r="F23" s="118"/>
      <c r="G23" s="118"/>
      <c r="H23" s="187">
        <f>SUM(H22:H22)</f>
        <v>0</v>
      </c>
      <c r="I23" s="188"/>
    </row>
    <row r="25" spans="2:9" ht="12.75">
      <c r="B25" s="93"/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  <row r="72" spans="6:9" ht="12.75">
      <c r="F72" s="119"/>
      <c r="G72" s="120"/>
      <c r="H72" s="120"/>
      <c r="I72" s="121"/>
    </row>
    <row r="73" spans="6:9" ht="12.75">
      <c r="F73" s="119"/>
      <c r="G73" s="120"/>
      <c r="H73" s="120"/>
      <c r="I73" s="121"/>
    </row>
    <row r="74" spans="6:9" ht="12.75">
      <c r="F74" s="119"/>
      <c r="G74" s="120"/>
      <c r="H74" s="120"/>
      <c r="I74" s="121"/>
    </row>
  </sheetData>
  <sheetProtection/>
  <mergeCells count="4">
    <mergeCell ref="A1:B1"/>
    <mergeCell ref="A2:B2"/>
    <mergeCell ref="G2:I2"/>
    <mergeCell ref="H23:I2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132"/>
  <sheetViews>
    <sheetView showGridLines="0" showZeros="0" zoomScale="80" zoomScaleNormal="80" zoomScalePageLayoutView="0" workbookViewId="0" topLeftCell="A1">
      <selection activeCell="A65" sqref="A65:IV67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625" style="122" customWidth="1"/>
    <col min="4" max="4" width="5.625" style="122" customWidth="1"/>
    <col min="5" max="5" width="10.00390625" style="164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0" width="13.125" style="122" customWidth="1"/>
    <col min="11" max="11" width="13.625" style="122" customWidth="1"/>
    <col min="12" max="16384" width="9.125" style="122" customWidth="1"/>
  </cols>
  <sheetData>
    <row r="1" spans="1:9" ht="15.75">
      <c r="A1" s="189" t="s">
        <v>57</v>
      </c>
      <c r="B1" s="189"/>
      <c r="C1" s="189"/>
      <c r="D1" s="189"/>
      <c r="E1" s="189"/>
      <c r="F1" s="189"/>
      <c r="G1" s="189"/>
      <c r="H1" s="189"/>
      <c r="I1" s="189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81" t="s">
        <v>5</v>
      </c>
      <c r="B3" s="182"/>
      <c r="C3" s="69" t="str">
        <f>CONCATENATE(cislostavby," ",nazevstavby)</f>
        <v> Zateplení č.p.298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190" t="s">
        <v>1</v>
      </c>
      <c r="B4" s="184"/>
      <c r="C4" s="75" t="str">
        <f>CONCATENATE(cisloobjektu," ",nazevobjektu)</f>
        <v> učitelská bytovka</v>
      </c>
      <c r="D4" s="76"/>
      <c r="E4" s="77"/>
      <c r="F4" s="76"/>
      <c r="G4" s="191"/>
      <c r="H4" s="191"/>
      <c r="I4" s="192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11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  <c r="J6" s="138" t="s">
        <v>67</v>
      </c>
      <c r="K6" s="138" t="s">
        <v>68</v>
      </c>
    </row>
    <row r="7" spans="1:17" ht="12.75">
      <c r="A7" s="139" t="s">
        <v>69</v>
      </c>
      <c r="B7" s="140" t="s">
        <v>73</v>
      </c>
      <c r="C7" s="141" t="s">
        <v>74</v>
      </c>
      <c r="D7" s="142"/>
      <c r="E7" s="143"/>
      <c r="F7" s="143"/>
      <c r="G7" s="144"/>
      <c r="H7" s="145"/>
      <c r="I7" s="145"/>
      <c r="J7" s="145"/>
      <c r="K7" s="145"/>
      <c r="Q7" s="146">
        <v>1</v>
      </c>
    </row>
    <row r="8" spans="1:59" ht="12.75">
      <c r="A8" s="147">
        <v>1</v>
      </c>
      <c r="B8" s="148" t="s">
        <v>75</v>
      </c>
      <c r="C8" s="149" t="s">
        <v>76</v>
      </c>
      <c r="D8" s="150" t="s">
        <v>77</v>
      </c>
      <c r="E8" s="151">
        <v>135.9</v>
      </c>
      <c r="F8" s="151">
        <v>0</v>
      </c>
      <c r="G8" s="152">
        <f>E8*F8</f>
        <v>0</v>
      </c>
      <c r="H8" s="153">
        <v>0.06383</v>
      </c>
      <c r="I8" s="153">
        <f>E8*H8</f>
        <v>8.674497</v>
      </c>
      <c r="J8" s="153">
        <v>0</v>
      </c>
      <c r="K8" s="153">
        <f>E8*J8</f>
        <v>0</v>
      </c>
      <c r="Q8" s="146">
        <v>2</v>
      </c>
      <c r="AA8" s="122">
        <v>12</v>
      </c>
      <c r="AB8" s="122">
        <v>0</v>
      </c>
      <c r="AC8" s="122">
        <v>1</v>
      </c>
      <c r="BB8" s="122">
        <v>1</v>
      </c>
      <c r="BC8" s="122">
        <f>IF(BB8=1,G8,0)</f>
        <v>0</v>
      </c>
      <c r="BD8" s="122">
        <f>IF(BB8=2,G8,0)</f>
        <v>0</v>
      </c>
      <c r="BE8" s="122">
        <f>IF(BB8=3,G8,0)</f>
        <v>0</v>
      </c>
      <c r="BF8" s="122">
        <f>IF(BB8=4,G8,0)</f>
        <v>0</v>
      </c>
      <c r="BG8" s="122">
        <f>IF(BB8=5,G8,0)</f>
        <v>0</v>
      </c>
    </row>
    <row r="9" spans="1:59" ht="12.75">
      <c r="A9" s="154"/>
      <c r="B9" s="155" t="s">
        <v>70</v>
      </c>
      <c r="C9" s="156" t="str">
        <f>CONCATENATE(B7," ",C7)</f>
        <v>3 Svislé a kompletní konstrukce</v>
      </c>
      <c r="D9" s="154"/>
      <c r="E9" s="157"/>
      <c r="F9" s="157"/>
      <c r="G9" s="158">
        <f>SUM(G7:G8)</f>
        <v>0</v>
      </c>
      <c r="H9" s="159"/>
      <c r="I9" s="160">
        <f>SUM(I7:I8)</f>
        <v>8.674497</v>
      </c>
      <c r="J9" s="159"/>
      <c r="K9" s="160">
        <f>SUM(K7:K8)</f>
        <v>0</v>
      </c>
      <c r="Q9" s="146">
        <v>4</v>
      </c>
      <c r="BC9" s="161">
        <f>SUM(BC7:BC8)</f>
        <v>0</v>
      </c>
      <c r="BD9" s="161">
        <f>SUM(BD7:BD8)</f>
        <v>0</v>
      </c>
      <c r="BE9" s="161">
        <f>SUM(BE7:BE8)</f>
        <v>0</v>
      </c>
      <c r="BF9" s="161">
        <f>SUM(BF7:BF8)</f>
        <v>0</v>
      </c>
      <c r="BG9" s="161">
        <f>SUM(BG7:BG8)</f>
        <v>0</v>
      </c>
    </row>
    <row r="10" spans="1:17" ht="12.75">
      <c r="A10" s="139" t="s">
        <v>69</v>
      </c>
      <c r="B10" s="140" t="s">
        <v>78</v>
      </c>
      <c r="C10" s="141" t="s">
        <v>79</v>
      </c>
      <c r="D10" s="142"/>
      <c r="E10" s="143"/>
      <c r="F10" s="143"/>
      <c r="G10" s="144"/>
      <c r="H10" s="145"/>
      <c r="I10" s="145"/>
      <c r="J10" s="145"/>
      <c r="K10" s="145"/>
      <c r="Q10" s="146">
        <v>1</v>
      </c>
    </row>
    <row r="11" spans="1:59" ht="12.75">
      <c r="A11" s="147">
        <v>2</v>
      </c>
      <c r="B11" s="148" t="s">
        <v>80</v>
      </c>
      <c r="C11" s="149" t="s">
        <v>81</v>
      </c>
      <c r="D11" s="150" t="s">
        <v>82</v>
      </c>
      <c r="E11" s="151">
        <v>40.7</v>
      </c>
      <c r="F11" s="151">
        <v>0</v>
      </c>
      <c r="G11" s="152">
        <f>E11*F11</f>
        <v>0</v>
      </c>
      <c r="H11" s="153">
        <v>0.02891</v>
      </c>
      <c r="I11" s="153">
        <f>E11*H11</f>
        <v>1.1766370000000002</v>
      </c>
      <c r="J11" s="153">
        <v>0</v>
      </c>
      <c r="K11" s="153">
        <f>E11*J11</f>
        <v>0</v>
      </c>
      <c r="Q11" s="146">
        <v>2</v>
      </c>
      <c r="AA11" s="122">
        <v>12</v>
      </c>
      <c r="AB11" s="122">
        <v>0</v>
      </c>
      <c r="AC11" s="122">
        <v>2</v>
      </c>
      <c r="BB11" s="122">
        <v>1</v>
      </c>
      <c r="BC11" s="122">
        <f>IF(BB11=1,G11,0)</f>
        <v>0</v>
      </c>
      <c r="BD11" s="122">
        <f>IF(BB11=2,G11,0)</f>
        <v>0</v>
      </c>
      <c r="BE11" s="122">
        <f>IF(BB11=3,G11,0)</f>
        <v>0</v>
      </c>
      <c r="BF11" s="122">
        <f>IF(BB11=4,G11,0)</f>
        <v>0</v>
      </c>
      <c r="BG11" s="122">
        <f>IF(BB11=5,G11,0)</f>
        <v>0</v>
      </c>
    </row>
    <row r="12" spans="1:59" ht="12.75">
      <c r="A12" s="154"/>
      <c r="B12" s="155" t="s">
        <v>70</v>
      </c>
      <c r="C12" s="156" t="str">
        <f>CONCATENATE(B10," ",C10)</f>
        <v>61 Upravy povrchů vnitřní</v>
      </c>
      <c r="D12" s="154"/>
      <c r="E12" s="157"/>
      <c r="F12" s="157"/>
      <c r="G12" s="158">
        <f>SUM(G10:G11)</f>
        <v>0</v>
      </c>
      <c r="H12" s="159"/>
      <c r="I12" s="160">
        <f>SUM(I10:I11)</f>
        <v>1.1766370000000002</v>
      </c>
      <c r="J12" s="159"/>
      <c r="K12" s="160">
        <f>SUM(K10:K11)</f>
        <v>0</v>
      </c>
      <c r="Q12" s="146">
        <v>4</v>
      </c>
      <c r="BC12" s="161">
        <f>SUM(BC10:BC11)</f>
        <v>0</v>
      </c>
      <c r="BD12" s="161">
        <f>SUM(BD10:BD11)</f>
        <v>0</v>
      </c>
      <c r="BE12" s="161">
        <f>SUM(BE10:BE11)</f>
        <v>0</v>
      </c>
      <c r="BF12" s="161">
        <f>SUM(BF10:BF11)</f>
        <v>0</v>
      </c>
      <c r="BG12" s="161">
        <f>SUM(BG10:BG11)</f>
        <v>0</v>
      </c>
    </row>
    <row r="13" spans="1:17" ht="12.75">
      <c r="A13" s="139" t="s">
        <v>69</v>
      </c>
      <c r="B13" s="140" t="s">
        <v>83</v>
      </c>
      <c r="C13" s="141" t="s">
        <v>84</v>
      </c>
      <c r="D13" s="142"/>
      <c r="E13" s="143"/>
      <c r="F13" s="143"/>
      <c r="G13" s="144"/>
      <c r="H13" s="145"/>
      <c r="I13" s="145"/>
      <c r="J13" s="145"/>
      <c r="K13" s="145"/>
      <c r="Q13" s="146">
        <v>1</v>
      </c>
    </row>
    <row r="14" spans="1:59" ht="12.75">
      <c r="A14" s="147">
        <v>3</v>
      </c>
      <c r="B14" s="148" t="s">
        <v>85</v>
      </c>
      <c r="C14" s="149" t="s">
        <v>86</v>
      </c>
      <c r="D14" s="150" t="s">
        <v>82</v>
      </c>
      <c r="E14" s="151">
        <v>420.945</v>
      </c>
      <c r="F14" s="151">
        <v>0</v>
      </c>
      <c r="G14" s="152">
        <f aca="true" t="shared" si="0" ref="G14:G20">E14*F14</f>
        <v>0</v>
      </c>
      <c r="H14" s="153">
        <v>0.01314</v>
      </c>
      <c r="I14" s="153">
        <f aca="true" t="shared" si="1" ref="I14:I20">E14*H14</f>
        <v>5.5312173</v>
      </c>
      <c r="J14" s="153">
        <v>0</v>
      </c>
      <c r="K14" s="153">
        <f aca="true" t="shared" si="2" ref="K14:K20">E14*J14</f>
        <v>0</v>
      </c>
      <c r="Q14" s="146">
        <v>2</v>
      </c>
      <c r="AA14" s="122">
        <v>12</v>
      </c>
      <c r="AB14" s="122">
        <v>0</v>
      </c>
      <c r="AC14" s="122">
        <v>3</v>
      </c>
      <c r="BB14" s="122">
        <v>1</v>
      </c>
      <c r="BC14" s="122">
        <f aca="true" t="shared" si="3" ref="BC14:BC20">IF(BB14=1,G14,0)</f>
        <v>0</v>
      </c>
      <c r="BD14" s="122">
        <f aca="true" t="shared" si="4" ref="BD14:BD20">IF(BB14=2,G14,0)</f>
        <v>0</v>
      </c>
      <c r="BE14" s="122">
        <f aca="true" t="shared" si="5" ref="BE14:BE20">IF(BB14=3,G14,0)</f>
        <v>0</v>
      </c>
      <c r="BF14" s="122">
        <f aca="true" t="shared" si="6" ref="BF14:BF20">IF(BB14=4,G14,0)</f>
        <v>0</v>
      </c>
      <c r="BG14" s="122">
        <f aca="true" t="shared" si="7" ref="BG14:BG20">IF(BB14=5,G14,0)</f>
        <v>0</v>
      </c>
    </row>
    <row r="15" spans="1:59" ht="25.5">
      <c r="A15" s="147">
        <v>4</v>
      </c>
      <c r="B15" s="148" t="s">
        <v>87</v>
      </c>
      <c r="C15" s="149" t="s">
        <v>88</v>
      </c>
      <c r="D15" s="150" t="s">
        <v>82</v>
      </c>
      <c r="E15" s="151">
        <v>420.945</v>
      </c>
      <c r="F15" s="151">
        <v>0</v>
      </c>
      <c r="G15" s="152">
        <f t="shared" si="0"/>
        <v>0</v>
      </c>
      <c r="H15" s="153">
        <v>0.013</v>
      </c>
      <c r="I15" s="153">
        <f t="shared" si="1"/>
        <v>5.472284999999999</v>
      </c>
      <c r="J15" s="153">
        <v>0</v>
      </c>
      <c r="K15" s="153">
        <f t="shared" si="2"/>
        <v>0</v>
      </c>
      <c r="Q15" s="146">
        <v>2</v>
      </c>
      <c r="AA15" s="122">
        <v>12</v>
      </c>
      <c r="AB15" s="122">
        <v>0</v>
      </c>
      <c r="AC15" s="122">
        <v>4</v>
      </c>
      <c r="BB15" s="122">
        <v>1</v>
      </c>
      <c r="BC15" s="122">
        <f t="shared" si="3"/>
        <v>0</v>
      </c>
      <c r="BD15" s="122">
        <f t="shared" si="4"/>
        <v>0</v>
      </c>
      <c r="BE15" s="122">
        <f t="shared" si="5"/>
        <v>0</v>
      </c>
      <c r="BF15" s="122">
        <f t="shared" si="6"/>
        <v>0</v>
      </c>
      <c r="BG15" s="122">
        <f t="shared" si="7"/>
        <v>0</v>
      </c>
    </row>
    <row r="16" spans="1:59" ht="12.75">
      <c r="A16" s="147">
        <v>5</v>
      </c>
      <c r="B16" s="148" t="s">
        <v>89</v>
      </c>
      <c r="C16" s="149" t="s">
        <v>90</v>
      </c>
      <c r="D16" s="150" t="s">
        <v>82</v>
      </c>
      <c r="E16" s="151">
        <v>69.745</v>
      </c>
      <c r="F16" s="151">
        <v>0</v>
      </c>
      <c r="G16" s="152">
        <f t="shared" si="0"/>
        <v>0</v>
      </c>
      <c r="H16" s="153">
        <v>0.0001</v>
      </c>
      <c r="I16" s="153">
        <f t="shared" si="1"/>
        <v>0.006974500000000001</v>
      </c>
      <c r="J16" s="153">
        <v>0</v>
      </c>
      <c r="K16" s="153">
        <f t="shared" si="2"/>
        <v>0</v>
      </c>
      <c r="Q16" s="146">
        <v>2</v>
      </c>
      <c r="AA16" s="122">
        <v>12</v>
      </c>
      <c r="AB16" s="122">
        <v>0</v>
      </c>
      <c r="AC16" s="122">
        <v>5</v>
      </c>
      <c r="BB16" s="122">
        <v>1</v>
      </c>
      <c r="BC16" s="122">
        <f t="shared" si="3"/>
        <v>0</v>
      </c>
      <c r="BD16" s="122">
        <f t="shared" si="4"/>
        <v>0</v>
      </c>
      <c r="BE16" s="122">
        <f t="shared" si="5"/>
        <v>0</v>
      </c>
      <c r="BF16" s="122">
        <f t="shared" si="6"/>
        <v>0</v>
      </c>
      <c r="BG16" s="122">
        <f t="shared" si="7"/>
        <v>0</v>
      </c>
    </row>
    <row r="17" spans="1:59" ht="12.75">
      <c r="A17" s="147">
        <v>6</v>
      </c>
      <c r="B17" s="148" t="s">
        <v>91</v>
      </c>
      <c r="C17" s="149" t="s">
        <v>92</v>
      </c>
      <c r="D17" s="150" t="s">
        <v>82</v>
      </c>
      <c r="E17" s="151">
        <v>420.945</v>
      </c>
      <c r="F17" s="151">
        <v>0</v>
      </c>
      <c r="G17" s="152">
        <f t="shared" si="0"/>
        <v>0</v>
      </c>
      <c r="H17" s="153">
        <v>0</v>
      </c>
      <c r="I17" s="153">
        <f t="shared" si="1"/>
        <v>0</v>
      </c>
      <c r="J17" s="153">
        <v>0</v>
      </c>
      <c r="K17" s="153">
        <f t="shared" si="2"/>
        <v>0</v>
      </c>
      <c r="Q17" s="146">
        <v>2</v>
      </c>
      <c r="AA17" s="122">
        <v>12</v>
      </c>
      <c r="AB17" s="122">
        <v>0</v>
      </c>
      <c r="AC17" s="122">
        <v>6</v>
      </c>
      <c r="BB17" s="122">
        <v>1</v>
      </c>
      <c r="BC17" s="122">
        <f t="shared" si="3"/>
        <v>0</v>
      </c>
      <c r="BD17" s="122">
        <f t="shared" si="4"/>
        <v>0</v>
      </c>
      <c r="BE17" s="122">
        <f t="shared" si="5"/>
        <v>0</v>
      </c>
      <c r="BF17" s="122">
        <f t="shared" si="6"/>
        <v>0</v>
      </c>
      <c r="BG17" s="122">
        <f t="shared" si="7"/>
        <v>0</v>
      </c>
    </row>
    <row r="18" spans="1:59" ht="12.75">
      <c r="A18" s="147">
        <v>7</v>
      </c>
      <c r="B18" s="148" t="s">
        <v>93</v>
      </c>
      <c r="C18" s="149" t="s">
        <v>94</v>
      </c>
      <c r="D18" s="150" t="s">
        <v>82</v>
      </c>
      <c r="E18" s="151">
        <v>420.945</v>
      </c>
      <c r="F18" s="151">
        <v>0</v>
      </c>
      <c r="G18" s="152">
        <f t="shared" si="0"/>
        <v>0</v>
      </c>
      <c r="H18" s="153">
        <v>0.008</v>
      </c>
      <c r="I18" s="153">
        <f t="shared" si="1"/>
        <v>3.36756</v>
      </c>
      <c r="J18" s="153">
        <v>0</v>
      </c>
      <c r="K18" s="153">
        <f t="shared" si="2"/>
        <v>0</v>
      </c>
      <c r="Q18" s="146">
        <v>2</v>
      </c>
      <c r="AA18" s="122">
        <v>12</v>
      </c>
      <c r="AB18" s="122">
        <v>0</v>
      </c>
      <c r="AC18" s="122">
        <v>7</v>
      </c>
      <c r="BB18" s="122">
        <v>1</v>
      </c>
      <c r="BC18" s="122">
        <f t="shared" si="3"/>
        <v>0</v>
      </c>
      <c r="BD18" s="122">
        <f t="shared" si="4"/>
        <v>0</v>
      </c>
      <c r="BE18" s="122">
        <f t="shared" si="5"/>
        <v>0</v>
      </c>
      <c r="BF18" s="122">
        <f t="shared" si="6"/>
        <v>0</v>
      </c>
      <c r="BG18" s="122">
        <f t="shared" si="7"/>
        <v>0</v>
      </c>
    </row>
    <row r="19" spans="1:59" ht="12.75">
      <c r="A19" s="147">
        <v>8</v>
      </c>
      <c r="B19" s="148" t="s">
        <v>95</v>
      </c>
      <c r="C19" s="149" t="s">
        <v>96</v>
      </c>
      <c r="D19" s="150" t="s">
        <v>77</v>
      </c>
      <c r="E19" s="151">
        <v>65.7</v>
      </c>
      <c r="F19" s="151">
        <v>0</v>
      </c>
      <c r="G19" s="152">
        <f t="shared" si="0"/>
        <v>0</v>
      </c>
      <c r="H19" s="153">
        <v>0.037</v>
      </c>
      <c r="I19" s="153">
        <f t="shared" si="1"/>
        <v>2.4309</v>
      </c>
      <c r="J19" s="153">
        <v>0</v>
      </c>
      <c r="K19" s="153">
        <f t="shared" si="2"/>
        <v>0</v>
      </c>
      <c r="Q19" s="146">
        <v>2</v>
      </c>
      <c r="AA19" s="122">
        <v>12</v>
      </c>
      <c r="AB19" s="122">
        <v>0</v>
      </c>
      <c r="AC19" s="122">
        <v>8</v>
      </c>
      <c r="BB19" s="122">
        <v>1</v>
      </c>
      <c r="BC19" s="122">
        <f t="shared" si="3"/>
        <v>0</v>
      </c>
      <c r="BD19" s="122">
        <f t="shared" si="4"/>
        <v>0</v>
      </c>
      <c r="BE19" s="122">
        <f t="shared" si="5"/>
        <v>0</v>
      </c>
      <c r="BF19" s="122">
        <f t="shared" si="6"/>
        <v>0</v>
      </c>
      <c r="BG19" s="122">
        <f t="shared" si="7"/>
        <v>0</v>
      </c>
    </row>
    <row r="20" spans="1:59" ht="12.75">
      <c r="A20" s="147">
        <v>9</v>
      </c>
      <c r="B20" s="148" t="s">
        <v>97</v>
      </c>
      <c r="C20" s="149" t="s">
        <v>98</v>
      </c>
      <c r="D20" s="150" t="s">
        <v>77</v>
      </c>
      <c r="E20" s="151">
        <v>126.4</v>
      </c>
      <c r="F20" s="151">
        <v>0</v>
      </c>
      <c r="G20" s="152">
        <f t="shared" si="0"/>
        <v>0</v>
      </c>
      <c r="H20" s="153">
        <v>0.037</v>
      </c>
      <c r="I20" s="153">
        <f t="shared" si="1"/>
        <v>4.6768</v>
      </c>
      <c r="J20" s="153">
        <v>0</v>
      </c>
      <c r="K20" s="153">
        <f t="shared" si="2"/>
        <v>0</v>
      </c>
      <c r="Q20" s="146">
        <v>2</v>
      </c>
      <c r="AA20" s="122">
        <v>12</v>
      </c>
      <c r="AB20" s="122">
        <v>0</v>
      </c>
      <c r="AC20" s="122">
        <v>9</v>
      </c>
      <c r="BB20" s="122">
        <v>1</v>
      </c>
      <c r="BC20" s="122">
        <f t="shared" si="3"/>
        <v>0</v>
      </c>
      <c r="BD20" s="122">
        <f t="shared" si="4"/>
        <v>0</v>
      </c>
      <c r="BE20" s="122">
        <f t="shared" si="5"/>
        <v>0</v>
      </c>
      <c r="BF20" s="122">
        <f t="shared" si="6"/>
        <v>0</v>
      </c>
      <c r="BG20" s="122">
        <f t="shared" si="7"/>
        <v>0</v>
      </c>
    </row>
    <row r="21" spans="1:59" ht="12.75">
      <c r="A21" s="154"/>
      <c r="B21" s="155" t="s">
        <v>70</v>
      </c>
      <c r="C21" s="156" t="str">
        <f>CONCATENATE(B13," ",C13)</f>
        <v>62 Upravy povrchů vnější</v>
      </c>
      <c r="D21" s="154"/>
      <c r="E21" s="157"/>
      <c r="F21" s="157"/>
      <c r="G21" s="158">
        <f>SUM(G13:G20)</f>
        <v>0</v>
      </c>
      <c r="H21" s="159"/>
      <c r="I21" s="160">
        <f>SUM(I13:I20)</f>
        <v>21.4857368</v>
      </c>
      <c r="J21" s="159"/>
      <c r="K21" s="160">
        <f>SUM(K13:K20)</f>
        <v>0</v>
      </c>
      <c r="Q21" s="146">
        <v>4</v>
      </c>
      <c r="BC21" s="161">
        <f>SUM(BC13:BC20)</f>
        <v>0</v>
      </c>
      <c r="BD21" s="161">
        <f>SUM(BD13:BD20)</f>
        <v>0</v>
      </c>
      <c r="BE21" s="161">
        <f>SUM(BE13:BE20)</f>
        <v>0</v>
      </c>
      <c r="BF21" s="161">
        <f>SUM(BF13:BF20)</f>
        <v>0</v>
      </c>
      <c r="BG21" s="161">
        <f>SUM(BG13:BG20)</f>
        <v>0</v>
      </c>
    </row>
    <row r="22" spans="1:17" ht="12.75">
      <c r="A22" s="139" t="s">
        <v>69</v>
      </c>
      <c r="B22" s="140" t="s">
        <v>99</v>
      </c>
      <c r="C22" s="141" t="s">
        <v>100</v>
      </c>
      <c r="D22" s="142"/>
      <c r="E22" s="143"/>
      <c r="F22" s="143"/>
      <c r="G22" s="144"/>
      <c r="H22" s="145"/>
      <c r="I22" s="145"/>
      <c r="J22" s="145"/>
      <c r="K22" s="145"/>
      <c r="Q22" s="146">
        <v>1</v>
      </c>
    </row>
    <row r="23" spans="1:59" ht="12.75">
      <c r="A23" s="147">
        <v>10</v>
      </c>
      <c r="B23" s="148" t="s">
        <v>101</v>
      </c>
      <c r="C23" s="149" t="s">
        <v>102</v>
      </c>
      <c r="D23" s="150" t="s">
        <v>82</v>
      </c>
      <c r="E23" s="151">
        <v>452.865</v>
      </c>
      <c r="F23" s="151">
        <v>0</v>
      </c>
      <c r="G23" s="152">
        <f>E23*F23</f>
        <v>0</v>
      </c>
      <c r="H23" s="153">
        <v>0.03338</v>
      </c>
      <c r="I23" s="153">
        <f>E23*H23</f>
        <v>15.1166337</v>
      </c>
      <c r="J23" s="153">
        <v>0</v>
      </c>
      <c r="K23" s="153">
        <f>E23*J23</f>
        <v>0</v>
      </c>
      <c r="Q23" s="146">
        <v>2</v>
      </c>
      <c r="AA23" s="122">
        <v>12</v>
      </c>
      <c r="AB23" s="122">
        <v>0</v>
      </c>
      <c r="AC23" s="122">
        <v>10</v>
      </c>
      <c r="BB23" s="122">
        <v>1</v>
      </c>
      <c r="BC23" s="122">
        <f>IF(BB23=1,G23,0)</f>
        <v>0</v>
      </c>
      <c r="BD23" s="122">
        <f>IF(BB23=2,G23,0)</f>
        <v>0</v>
      </c>
      <c r="BE23" s="122">
        <f>IF(BB23=3,G23,0)</f>
        <v>0</v>
      </c>
      <c r="BF23" s="122">
        <f>IF(BB23=4,G23,0)</f>
        <v>0</v>
      </c>
      <c r="BG23" s="122">
        <f>IF(BB23=5,G23,0)</f>
        <v>0</v>
      </c>
    </row>
    <row r="24" spans="1:59" ht="25.5">
      <c r="A24" s="147">
        <v>11</v>
      </c>
      <c r="B24" s="148" t="s">
        <v>103</v>
      </c>
      <c r="C24" s="149" t="s">
        <v>104</v>
      </c>
      <c r="D24" s="150" t="s">
        <v>82</v>
      </c>
      <c r="E24" s="151">
        <v>452.865</v>
      </c>
      <c r="F24" s="151">
        <v>0</v>
      </c>
      <c r="G24" s="152">
        <f>E24*F24</f>
        <v>0</v>
      </c>
      <c r="H24" s="153">
        <v>0</v>
      </c>
      <c r="I24" s="153">
        <f>E24*H24</f>
        <v>0</v>
      </c>
      <c r="J24" s="153">
        <v>0</v>
      </c>
      <c r="K24" s="153">
        <f>E24*J24</f>
        <v>0</v>
      </c>
      <c r="Q24" s="146">
        <v>2</v>
      </c>
      <c r="AA24" s="122">
        <v>12</v>
      </c>
      <c r="AB24" s="122">
        <v>0</v>
      </c>
      <c r="AC24" s="122">
        <v>11</v>
      </c>
      <c r="BB24" s="122">
        <v>1</v>
      </c>
      <c r="BC24" s="122">
        <f>IF(BB24=1,G24,0)</f>
        <v>0</v>
      </c>
      <c r="BD24" s="122">
        <f>IF(BB24=2,G24,0)</f>
        <v>0</v>
      </c>
      <c r="BE24" s="122">
        <f>IF(BB24=3,G24,0)</f>
        <v>0</v>
      </c>
      <c r="BF24" s="122">
        <f>IF(BB24=4,G24,0)</f>
        <v>0</v>
      </c>
      <c r="BG24" s="122">
        <f>IF(BB24=5,G24,0)</f>
        <v>0</v>
      </c>
    </row>
    <row r="25" spans="1:59" ht="12.75">
      <c r="A25" s="147">
        <v>12</v>
      </c>
      <c r="B25" s="148" t="s">
        <v>105</v>
      </c>
      <c r="C25" s="149" t="s">
        <v>106</v>
      </c>
      <c r="D25" s="150" t="s">
        <v>82</v>
      </c>
      <c r="E25" s="151">
        <v>452.865</v>
      </c>
      <c r="F25" s="151">
        <v>0</v>
      </c>
      <c r="G25" s="152">
        <f>E25*F25</f>
        <v>0</v>
      </c>
      <c r="H25" s="153">
        <v>0</v>
      </c>
      <c r="I25" s="153">
        <f>E25*H25</f>
        <v>0</v>
      </c>
      <c r="J25" s="153">
        <v>0</v>
      </c>
      <c r="K25" s="153">
        <f>E25*J25</f>
        <v>0</v>
      </c>
      <c r="Q25" s="146">
        <v>2</v>
      </c>
      <c r="AA25" s="122">
        <v>12</v>
      </c>
      <c r="AB25" s="122">
        <v>0</v>
      </c>
      <c r="AC25" s="122">
        <v>12</v>
      </c>
      <c r="BB25" s="122">
        <v>1</v>
      </c>
      <c r="BC25" s="122">
        <f>IF(BB25=1,G25,0)</f>
        <v>0</v>
      </c>
      <c r="BD25" s="122">
        <f>IF(BB25=2,G25,0)</f>
        <v>0</v>
      </c>
      <c r="BE25" s="122">
        <f>IF(BB25=3,G25,0)</f>
        <v>0</v>
      </c>
      <c r="BF25" s="122">
        <f>IF(BB25=4,G25,0)</f>
        <v>0</v>
      </c>
      <c r="BG25" s="122">
        <f>IF(BB25=5,G25,0)</f>
        <v>0</v>
      </c>
    </row>
    <row r="26" spans="1:59" ht="12.75">
      <c r="A26" s="154"/>
      <c r="B26" s="155" t="s">
        <v>70</v>
      </c>
      <c r="C26" s="156" t="str">
        <f>CONCATENATE(B22," ",C22)</f>
        <v>94 Lešení a stavební výtahy</v>
      </c>
      <c r="D26" s="154"/>
      <c r="E26" s="157"/>
      <c r="F26" s="157"/>
      <c r="G26" s="158">
        <f>SUM(G22:G25)</f>
        <v>0</v>
      </c>
      <c r="H26" s="159"/>
      <c r="I26" s="160">
        <f>SUM(I22:I25)</f>
        <v>15.1166337</v>
      </c>
      <c r="J26" s="159"/>
      <c r="K26" s="160">
        <f>SUM(K22:K25)</f>
        <v>0</v>
      </c>
      <c r="Q26" s="146">
        <v>4</v>
      </c>
      <c r="BC26" s="161">
        <f>SUM(BC22:BC25)</f>
        <v>0</v>
      </c>
      <c r="BD26" s="161">
        <f>SUM(BD22:BD25)</f>
        <v>0</v>
      </c>
      <c r="BE26" s="161">
        <f>SUM(BE22:BE25)</f>
        <v>0</v>
      </c>
      <c r="BF26" s="161">
        <f>SUM(BF22:BF25)</f>
        <v>0</v>
      </c>
      <c r="BG26" s="161">
        <f>SUM(BG22:BG25)</f>
        <v>0</v>
      </c>
    </row>
    <row r="27" spans="1:17" ht="12.75">
      <c r="A27" s="139" t="s">
        <v>69</v>
      </c>
      <c r="B27" s="140" t="s">
        <v>107</v>
      </c>
      <c r="C27" s="141" t="s">
        <v>108</v>
      </c>
      <c r="D27" s="142"/>
      <c r="E27" s="143"/>
      <c r="F27" s="143"/>
      <c r="G27" s="144"/>
      <c r="H27" s="145"/>
      <c r="I27" s="145"/>
      <c r="J27" s="145"/>
      <c r="K27" s="145"/>
      <c r="Q27" s="146">
        <v>1</v>
      </c>
    </row>
    <row r="28" spans="1:59" ht="12.75">
      <c r="A28" s="147">
        <v>13</v>
      </c>
      <c r="B28" s="148" t="s">
        <v>109</v>
      </c>
      <c r="C28" s="149" t="s">
        <v>110</v>
      </c>
      <c r="D28" s="150" t="s">
        <v>111</v>
      </c>
      <c r="E28" s="151">
        <v>2100</v>
      </c>
      <c r="F28" s="151">
        <v>0</v>
      </c>
      <c r="G28" s="152">
        <f aca="true" t="shared" si="8" ref="G28:G36">E28*F28</f>
        <v>0</v>
      </c>
      <c r="H28" s="153">
        <v>0.01442</v>
      </c>
      <c r="I28" s="153">
        <f aca="true" t="shared" si="9" ref="I28:I36">E28*H28</f>
        <v>30.282</v>
      </c>
      <c r="J28" s="153">
        <v>0</v>
      </c>
      <c r="K28" s="153">
        <f aca="true" t="shared" si="10" ref="K28:K36">E28*J28</f>
        <v>0</v>
      </c>
      <c r="Q28" s="146">
        <v>2</v>
      </c>
      <c r="AA28" s="122">
        <v>12</v>
      </c>
      <c r="AB28" s="122">
        <v>0</v>
      </c>
      <c r="AC28" s="122">
        <v>13</v>
      </c>
      <c r="BB28" s="122">
        <v>1</v>
      </c>
      <c r="BC28" s="122">
        <f aca="true" t="shared" si="11" ref="BC28:BC36">IF(BB28=1,G28,0)</f>
        <v>0</v>
      </c>
      <c r="BD28" s="122">
        <f aca="true" t="shared" si="12" ref="BD28:BD36">IF(BB28=2,G28,0)</f>
        <v>0</v>
      </c>
      <c r="BE28" s="122">
        <f aca="true" t="shared" si="13" ref="BE28:BE36">IF(BB28=3,G28,0)</f>
        <v>0</v>
      </c>
      <c r="BF28" s="122">
        <f aca="true" t="shared" si="14" ref="BF28:BF36">IF(BB28=4,G28,0)</f>
        <v>0</v>
      </c>
      <c r="BG28" s="122">
        <f aca="true" t="shared" si="15" ref="BG28:BG36">IF(BB28=5,G28,0)</f>
        <v>0</v>
      </c>
    </row>
    <row r="29" spans="1:59" ht="25.5">
      <c r="A29" s="147">
        <v>14</v>
      </c>
      <c r="B29" s="148" t="s">
        <v>112</v>
      </c>
      <c r="C29" s="149" t="s">
        <v>113</v>
      </c>
      <c r="D29" s="150" t="s">
        <v>114</v>
      </c>
      <c r="E29" s="151">
        <v>1</v>
      </c>
      <c r="F29" s="151">
        <v>0</v>
      </c>
      <c r="G29" s="152">
        <f t="shared" si="8"/>
        <v>0</v>
      </c>
      <c r="H29" s="153">
        <v>0.015</v>
      </c>
      <c r="I29" s="153">
        <f t="shared" si="9"/>
        <v>0.015</v>
      </c>
      <c r="J29" s="153">
        <v>0</v>
      </c>
      <c r="K29" s="153">
        <f t="shared" si="10"/>
        <v>0</v>
      </c>
      <c r="Q29" s="146">
        <v>2</v>
      </c>
      <c r="AA29" s="122">
        <v>12</v>
      </c>
      <c r="AB29" s="122">
        <v>0</v>
      </c>
      <c r="AC29" s="122">
        <v>14</v>
      </c>
      <c r="BB29" s="122">
        <v>1</v>
      </c>
      <c r="BC29" s="122">
        <f t="shared" si="11"/>
        <v>0</v>
      </c>
      <c r="BD29" s="122">
        <f t="shared" si="12"/>
        <v>0</v>
      </c>
      <c r="BE29" s="122">
        <f t="shared" si="13"/>
        <v>0</v>
      </c>
      <c r="BF29" s="122">
        <f t="shared" si="14"/>
        <v>0</v>
      </c>
      <c r="BG29" s="122">
        <f t="shared" si="15"/>
        <v>0</v>
      </c>
    </row>
    <row r="30" spans="1:59" ht="12.75">
      <c r="A30" s="147">
        <v>15</v>
      </c>
      <c r="B30" s="148" t="s">
        <v>115</v>
      </c>
      <c r="C30" s="149" t="s">
        <v>116</v>
      </c>
      <c r="D30" s="150" t="s">
        <v>117</v>
      </c>
      <c r="E30" s="151">
        <v>1</v>
      </c>
      <c r="F30" s="151">
        <v>0</v>
      </c>
      <c r="G30" s="152">
        <f t="shared" si="8"/>
        <v>0</v>
      </c>
      <c r="H30" s="153">
        <v>0.015</v>
      </c>
      <c r="I30" s="153">
        <f t="shared" si="9"/>
        <v>0.015</v>
      </c>
      <c r="J30" s="153">
        <v>0</v>
      </c>
      <c r="K30" s="153">
        <f t="shared" si="10"/>
        <v>0</v>
      </c>
      <c r="Q30" s="146">
        <v>2</v>
      </c>
      <c r="AA30" s="122">
        <v>12</v>
      </c>
      <c r="AB30" s="122">
        <v>0</v>
      </c>
      <c r="AC30" s="122">
        <v>15</v>
      </c>
      <c r="BB30" s="122">
        <v>1</v>
      </c>
      <c r="BC30" s="122">
        <f t="shared" si="11"/>
        <v>0</v>
      </c>
      <c r="BD30" s="122">
        <f t="shared" si="12"/>
        <v>0</v>
      </c>
      <c r="BE30" s="122">
        <f t="shared" si="13"/>
        <v>0</v>
      </c>
      <c r="BF30" s="122">
        <f t="shared" si="14"/>
        <v>0</v>
      </c>
      <c r="BG30" s="122">
        <f t="shared" si="15"/>
        <v>0</v>
      </c>
    </row>
    <row r="31" spans="1:59" ht="25.5">
      <c r="A31" s="147">
        <v>16</v>
      </c>
      <c r="B31" s="148" t="s">
        <v>118</v>
      </c>
      <c r="C31" s="149" t="s">
        <v>119</v>
      </c>
      <c r="D31" s="150" t="s">
        <v>120</v>
      </c>
      <c r="E31" s="151">
        <v>1</v>
      </c>
      <c r="F31" s="151">
        <v>0</v>
      </c>
      <c r="G31" s="152">
        <f t="shared" si="8"/>
        <v>0</v>
      </c>
      <c r="H31" s="153">
        <v>0</v>
      </c>
      <c r="I31" s="153">
        <f t="shared" si="9"/>
        <v>0</v>
      </c>
      <c r="J31" s="153">
        <v>0</v>
      </c>
      <c r="K31" s="153">
        <f t="shared" si="10"/>
        <v>0</v>
      </c>
      <c r="Q31" s="146">
        <v>2</v>
      </c>
      <c r="AA31" s="122">
        <v>12</v>
      </c>
      <c r="AB31" s="122">
        <v>0</v>
      </c>
      <c r="AC31" s="122">
        <v>16</v>
      </c>
      <c r="BB31" s="122">
        <v>1</v>
      </c>
      <c r="BC31" s="122">
        <f t="shared" si="11"/>
        <v>0</v>
      </c>
      <c r="BD31" s="122">
        <f t="shared" si="12"/>
        <v>0</v>
      </c>
      <c r="BE31" s="122">
        <f t="shared" si="13"/>
        <v>0</v>
      </c>
      <c r="BF31" s="122">
        <f t="shared" si="14"/>
        <v>0</v>
      </c>
      <c r="BG31" s="122">
        <f t="shared" si="15"/>
        <v>0</v>
      </c>
    </row>
    <row r="32" spans="1:59" ht="12.75">
      <c r="A32" s="147">
        <v>17</v>
      </c>
      <c r="B32" s="148" t="s">
        <v>121</v>
      </c>
      <c r="C32" s="149" t="s">
        <v>122</v>
      </c>
      <c r="D32" s="150" t="s">
        <v>114</v>
      </c>
      <c r="E32" s="151">
        <v>1</v>
      </c>
      <c r="F32" s="151">
        <v>0</v>
      </c>
      <c r="G32" s="152">
        <f t="shared" si="8"/>
        <v>0</v>
      </c>
      <c r="H32" s="153">
        <v>0</v>
      </c>
      <c r="I32" s="153">
        <f t="shared" si="9"/>
        <v>0</v>
      </c>
      <c r="J32" s="153">
        <v>0</v>
      </c>
      <c r="K32" s="153">
        <f t="shared" si="10"/>
        <v>0</v>
      </c>
      <c r="Q32" s="146">
        <v>2</v>
      </c>
      <c r="AA32" s="122">
        <v>12</v>
      </c>
      <c r="AB32" s="122">
        <v>0</v>
      </c>
      <c r="AC32" s="122">
        <v>17</v>
      </c>
      <c r="BB32" s="122">
        <v>1</v>
      </c>
      <c r="BC32" s="122">
        <f t="shared" si="11"/>
        <v>0</v>
      </c>
      <c r="BD32" s="122">
        <f t="shared" si="12"/>
        <v>0</v>
      </c>
      <c r="BE32" s="122">
        <f t="shared" si="13"/>
        <v>0</v>
      </c>
      <c r="BF32" s="122">
        <f t="shared" si="14"/>
        <v>0</v>
      </c>
      <c r="BG32" s="122">
        <f t="shared" si="15"/>
        <v>0</v>
      </c>
    </row>
    <row r="33" spans="1:59" ht="12.75">
      <c r="A33" s="147">
        <v>18</v>
      </c>
      <c r="B33" s="148" t="s">
        <v>123</v>
      </c>
      <c r="C33" s="149" t="s">
        <v>124</v>
      </c>
      <c r="D33" s="150" t="s">
        <v>120</v>
      </c>
      <c r="E33" s="151">
        <v>1</v>
      </c>
      <c r="F33" s="151">
        <v>0</v>
      </c>
      <c r="G33" s="152">
        <f t="shared" si="8"/>
        <v>0</v>
      </c>
      <c r="H33" s="153">
        <v>0</v>
      </c>
      <c r="I33" s="153">
        <f t="shared" si="9"/>
        <v>0</v>
      </c>
      <c r="J33" s="153">
        <v>0</v>
      </c>
      <c r="K33" s="153">
        <f t="shared" si="10"/>
        <v>0</v>
      </c>
      <c r="Q33" s="146">
        <v>2</v>
      </c>
      <c r="AA33" s="122">
        <v>12</v>
      </c>
      <c r="AB33" s="122">
        <v>0</v>
      </c>
      <c r="AC33" s="122">
        <v>18</v>
      </c>
      <c r="BB33" s="122">
        <v>1</v>
      </c>
      <c r="BC33" s="122">
        <f t="shared" si="11"/>
        <v>0</v>
      </c>
      <c r="BD33" s="122">
        <f t="shared" si="12"/>
        <v>0</v>
      </c>
      <c r="BE33" s="122">
        <f t="shared" si="13"/>
        <v>0</v>
      </c>
      <c r="BF33" s="122">
        <f t="shared" si="14"/>
        <v>0</v>
      </c>
      <c r="BG33" s="122">
        <f t="shared" si="15"/>
        <v>0</v>
      </c>
    </row>
    <row r="34" spans="1:59" ht="12.75">
      <c r="A34" s="147">
        <v>19</v>
      </c>
      <c r="B34" s="148" t="s">
        <v>125</v>
      </c>
      <c r="C34" s="149" t="s">
        <v>126</v>
      </c>
      <c r="D34" s="150" t="s">
        <v>120</v>
      </c>
      <c r="E34" s="151">
        <v>1</v>
      </c>
      <c r="F34" s="151">
        <v>0</v>
      </c>
      <c r="G34" s="152">
        <f t="shared" si="8"/>
        <v>0</v>
      </c>
      <c r="H34" s="153">
        <v>0</v>
      </c>
      <c r="I34" s="153">
        <f t="shared" si="9"/>
        <v>0</v>
      </c>
      <c r="J34" s="153">
        <v>0</v>
      </c>
      <c r="K34" s="153">
        <f t="shared" si="10"/>
        <v>0</v>
      </c>
      <c r="Q34" s="146">
        <v>2</v>
      </c>
      <c r="AA34" s="122">
        <v>12</v>
      </c>
      <c r="AB34" s="122">
        <v>0</v>
      </c>
      <c r="AC34" s="122">
        <v>19</v>
      </c>
      <c r="BB34" s="122">
        <v>1</v>
      </c>
      <c r="BC34" s="122">
        <f t="shared" si="11"/>
        <v>0</v>
      </c>
      <c r="BD34" s="122">
        <f t="shared" si="12"/>
        <v>0</v>
      </c>
      <c r="BE34" s="122">
        <f t="shared" si="13"/>
        <v>0</v>
      </c>
      <c r="BF34" s="122">
        <f t="shared" si="14"/>
        <v>0</v>
      </c>
      <c r="BG34" s="122">
        <f t="shared" si="15"/>
        <v>0</v>
      </c>
    </row>
    <row r="35" spans="1:59" ht="12.75">
      <c r="A35" s="147">
        <v>20</v>
      </c>
      <c r="B35" s="148" t="s">
        <v>127</v>
      </c>
      <c r="C35" s="149" t="s">
        <v>128</v>
      </c>
      <c r="D35" s="150" t="s">
        <v>120</v>
      </c>
      <c r="E35" s="151">
        <v>1</v>
      </c>
      <c r="F35" s="151">
        <v>0</v>
      </c>
      <c r="G35" s="152">
        <f t="shared" si="8"/>
        <v>0</v>
      </c>
      <c r="H35" s="153">
        <v>0</v>
      </c>
      <c r="I35" s="153">
        <f t="shared" si="9"/>
        <v>0</v>
      </c>
      <c r="J35" s="153">
        <v>0</v>
      </c>
      <c r="K35" s="153">
        <f t="shared" si="10"/>
        <v>0</v>
      </c>
      <c r="Q35" s="146">
        <v>2</v>
      </c>
      <c r="AA35" s="122">
        <v>12</v>
      </c>
      <c r="AB35" s="122">
        <v>0</v>
      </c>
      <c r="AC35" s="122">
        <v>20</v>
      </c>
      <c r="BB35" s="122">
        <v>1</v>
      </c>
      <c r="BC35" s="122">
        <f t="shared" si="11"/>
        <v>0</v>
      </c>
      <c r="BD35" s="122">
        <f t="shared" si="12"/>
        <v>0</v>
      </c>
      <c r="BE35" s="122">
        <f t="shared" si="13"/>
        <v>0</v>
      </c>
      <c r="BF35" s="122">
        <f t="shared" si="14"/>
        <v>0</v>
      </c>
      <c r="BG35" s="122">
        <f t="shared" si="15"/>
        <v>0</v>
      </c>
    </row>
    <row r="36" spans="1:59" ht="12.75">
      <c r="A36" s="147">
        <v>21</v>
      </c>
      <c r="B36" s="148" t="s">
        <v>129</v>
      </c>
      <c r="C36" s="149" t="s">
        <v>130</v>
      </c>
      <c r="D36" s="150" t="s">
        <v>120</v>
      </c>
      <c r="E36" s="151">
        <v>1</v>
      </c>
      <c r="F36" s="151">
        <v>0</v>
      </c>
      <c r="G36" s="152">
        <f t="shared" si="8"/>
        <v>0</v>
      </c>
      <c r="H36" s="153">
        <v>0</v>
      </c>
      <c r="I36" s="153">
        <f t="shared" si="9"/>
        <v>0</v>
      </c>
      <c r="J36" s="153">
        <v>0</v>
      </c>
      <c r="K36" s="153">
        <f t="shared" si="10"/>
        <v>0</v>
      </c>
      <c r="Q36" s="146">
        <v>2</v>
      </c>
      <c r="AA36" s="122">
        <v>12</v>
      </c>
      <c r="AB36" s="122">
        <v>0</v>
      </c>
      <c r="AC36" s="122">
        <v>21</v>
      </c>
      <c r="BB36" s="122">
        <v>1</v>
      </c>
      <c r="BC36" s="122">
        <f t="shared" si="11"/>
        <v>0</v>
      </c>
      <c r="BD36" s="122">
        <f t="shared" si="12"/>
        <v>0</v>
      </c>
      <c r="BE36" s="122">
        <f t="shared" si="13"/>
        <v>0</v>
      </c>
      <c r="BF36" s="122">
        <f t="shared" si="14"/>
        <v>0</v>
      </c>
      <c r="BG36" s="122">
        <f t="shared" si="15"/>
        <v>0</v>
      </c>
    </row>
    <row r="37" spans="1:59" ht="12.75">
      <c r="A37" s="154"/>
      <c r="B37" s="155" t="s">
        <v>70</v>
      </c>
      <c r="C37" s="156" t="str">
        <f>CONCATENATE(B27," ",C27)</f>
        <v>95 Dokončovací kce na pozem.stav.</v>
      </c>
      <c r="D37" s="154"/>
      <c r="E37" s="157"/>
      <c r="F37" s="157"/>
      <c r="G37" s="158">
        <f>SUM(G27:G36)</f>
        <v>0</v>
      </c>
      <c r="H37" s="159"/>
      <c r="I37" s="160">
        <f>SUM(I27:I36)</f>
        <v>30.312</v>
      </c>
      <c r="J37" s="159"/>
      <c r="K37" s="160">
        <f>SUM(K27:K36)</f>
        <v>0</v>
      </c>
      <c r="Q37" s="146">
        <v>4</v>
      </c>
      <c r="BC37" s="161">
        <f>SUM(BC27:BC36)</f>
        <v>0</v>
      </c>
      <c r="BD37" s="161">
        <f>SUM(BD27:BD36)</f>
        <v>0</v>
      </c>
      <c r="BE37" s="161">
        <f>SUM(BE27:BE36)</f>
        <v>0</v>
      </c>
      <c r="BF37" s="161">
        <f>SUM(BF27:BF36)</f>
        <v>0</v>
      </c>
      <c r="BG37" s="161">
        <f>SUM(BG27:BG36)</f>
        <v>0</v>
      </c>
    </row>
    <row r="38" spans="1:17" ht="12.75">
      <c r="A38" s="139" t="s">
        <v>69</v>
      </c>
      <c r="B38" s="140" t="s">
        <v>131</v>
      </c>
      <c r="C38" s="141" t="s">
        <v>132</v>
      </c>
      <c r="D38" s="142"/>
      <c r="E38" s="143"/>
      <c r="F38" s="143"/>
      <c r="G38" s="144"/>
      <c r="H38" s="145"/>
      <c r="I38" s="145"/>
      <c r="J38" s="145"/>
      <c r="K38" s="145"/>
      <c r="Q38" s="146">
        <v>1</v>
      </c>
    </row>
    <row r="39" spans="1:59" ht="12.75">
      <c r="A39" s="147">
        <v>22</v>
      </c>
      <c r="B39" s="148" t="s">
        <v>133</v>
      </c>
      <c r="C39" s="149" t="s">
        <v>134</v>
      </c>
      <c r="D39" s="150" t="s">
        <v>82</v>
      </c>
      <c r="E39" s="151">
        <v>59.72</v>
      </c>
      <c r="F39" s="151">
        <v>0</v>
      </c>
      <c r="G39" s="152">
        <f>E39*F39</f>
        <v>0</v>
      </c>
      <c r="H39" s="153">
        <v>0</v>
      </c>
      <c r="I39" s="153">
        <f>E39*H39</f>
        <v>0</v>
      </c>
      <c r="J39" s="153">
        <v>-0.062</v>
      </c>
      <c r="K39" s="153">
        <f>E39*J39</f>
        <v>-3.7026399999999997</v>
      </c>
      <c r="Q39" s="146">
        <v>2</v>
      </c>
      <c r="AA39" s="122">
        <v>12</v>
      </c>
      <c r="AB39" s="122">
        <v>0</v>
      </c>
      <c r="AC39" s="122">
        <v>22</v>
      </c>
      <c r="BB39" s="122">
        <v>1</v>
      </c>
      <c r="BC39" s="122">
        <f>IF(BB39=1,G39,0)</f>
        <v>0</v>
      </c>
      <c r="BD39" s="122">
        <f>IF(BB39=2,G39,0)</f>
        <v>0</v>
      </c>
      <c r="BE39" s="122">
        <f>IF(BB39=3,G39,0)</f>
        <v>0</v>
      </c>
      <c r="BF39" s="122">
        <f>IF(BB39=4,G39,0)</f>
        <v>0</v>
      </c>
      <c r="BG39" s="122">
        <f>IF(BB39=5,G39,0)</f>
        <v>0</v>
      </c>
    </row>
    <row r="40" spans="1:59" ht="12.75">
      <c r="A40" s="147">
        <v>23</v>
      </c>
      <c r="B40" s="148" t="s">
        <v>135</v>
      </c>
      <c r="C40" s="149" t="s">
        <v>136</v>
      </c>
      <c r="D40" s="150" t="s">
        <v>82</v>
      </c>
      <c r="E40" s="151">
        <v>5.2</v>
      </c>
      <c r="F40" s="151">
        <v>0</v>
      </c>
      <c r="G40" s="152">
        <f>E40*F40</f>
        <v>0</v>
      </c>
      <c r="H40" s="153">
        <v>0.001</v>
      </c>
      <c r="I40" s="153">
        <f>E40*H40</f>
        <v>0.005200000000000001</v>
      </c>
      <c r="J40" s="153">
        <v>-0.063</v>
      </c>
      <c r="K40" s="153">
        <f>E40*J40</f>
        <v>-0.3276</v>
      </c>
      <c r="Q40" s="146">
        <v>2</v>
      </c>
      <c r="AA40" s="122">
        <v>12</v>
      </c>
      <c r="AB40" s="122">
        <v>0</v>
      </c>
      <c r="AC40" s="122">
        <v>23</v>
      </c>
      <c r="BB40" s="122">
        <v>1</v>
      </c>
      <c r="BC40" s="122">
        <f>IF(BB40=1,G40,0)</f>
        <v>0</v>
      </c>
      <c r="BD40" s="122">
        <f>IF(BB40=2,G40,0)</f>
        <v>0</v>
      </c>
      <c r="BE40" s="122">
        <f>IF(BB40=3,G40,0)</f>
        <v>0</v>
      </c>
      <c r="BF40" s="122">
        <f>IF(BB40=4,G40,0)</f>
        <v>0</v>
      </c>
      <c r="BG40" s="122">
        <f>IF(BB40=5,G40,0)</f>
        <v>0</v>
      </c>
    </row>
    <row r="41" spans="1:59" ht="12.75">
      <c r="A41" s="147">
        <v>24</v>
      </c>
      <c r="B41" s="148" t="s">
        <v>137</v>
      </c>
      <c r="C41" s="149" t="s">
        <v>138</v>
      </c>
      <c r="D41" s="150" t="s">
        <v>120</v>
      </c>
      <c r="E41" s="151">
        <v>1</v>
      </c>
      <c r="F41" s="151">
        <v>0</v>
      </c>
      <c r="G41" s="152">
        <f>E41*F41</f>
        <v>0</v>
      </c>
      <c r="H41" s="153">
        <v>0</v>
      </c>
      <c r="I41" s="153">
        <f>E41*H41</f>
        <v>0</v>
      </c>
      <c r="J41" s="153">
        <v>0</v>
      </c>
      <c r="K41" s="153">
        <f>E41*J41</f>
        <v>0</v>
      </c>
      <c r="Q41" s="146">
        <v>2</v>
      </c>
      <c r="AA41" s="122">
        <v>12</v>
      </c>
      <c r="AB41" s="122">
        <v>1</v>
      </c>
      <c r="AC41" s="122">
        <v>24</v>
      </c>
      <c r="BB41" s="122">
        <v>1</v>
      </c>
      <c r="BC41" s="122">
        <f>IF(BB41=1,G41,0)</f>
        <v>0</v>
      </c>
      <c r="BD41" s="122">
        <f>IF(BB41=2,G41,0)</f>
        <v>0</v>
      </c>
      <c r="BE41" s="122">
        <f>IF(BB41=3,G41,0)</f>
        <v>0</v>
      </c>
      <c r="BF41" s="122">
        <f>IF(BB41=4,G41,0)</f>
        <v>0</v>
      </c>
      <c r="BG41" s="122">
        <f>IF(BB41=5,G41,0)</f>
        <v>0</v>
      </c>
    </row>
    <row r="42" spans="1:59" ht="12.75">
      <c r="A42" s="147">
        <v>25</v>
      </c>
      <c r="B42" s="148" t="s">
        <v>139</v>
      </c>
      <c r="C42" s="149" t="s">
        <v>140</v>
      </c>
      <c r="D42" s="150" t="s">
        <v>141</v>
      </c>
      <c r="E42" s="151">
        <v>13.15</v>
      </c>
      <c r="F42" s="151">
        <v>0</v>
      </c>
      <c r="G42" s="152">
        <f>E42*F42</f>
        <v>0</v>
      </c>
      <c r="H42" s="153">
        <v>0</v>
      </c>
      <c r="I42" s="153">
        <f>E42*H42</f>
        <v>0</v>
      </c>
      <c r="J42" s="153">
        <v>0</v>
      </c>
      <c r="K42" s="153">
        <f>E42*J42</f>
        <v>0</v>
      </c>
      <c r="Q42" s="146">
        <v>2</v>
      </c>
      <c r="AA42" s="122">
        <v>12</v>
      </c>
      <c r="AB42" s="122">
        <v>1</v>
      </c>
      <c r="AC42" s="122">
        <v>25</v>
      </c>
      <c r="BB42" s="122">
        <v>1</v>
      </c>
      <c r="BC42" s="122">
        <f>IF(BB42=1,G42,0)</f>
        <v>0</v>
      </c>
      <c r="BD42" s="122">
        <f>IF(BB42=2,G42,0)</f>
        <v>0</v>
      </c>
      <c r="BE42" s="122">
        <f>IF(BB42=3,G42,0)</f>
        <v>0</v>
      </c>
      <c r="BF42" s="122">
        <f>IF(BB42=4,G42,0)</f>
        <v>0</v>
      </c>
      <c r="BG42" s="122">
        <f>IF(BB42=5,G42,0)</f>
        <v>0</v>
      </c>
    </row>
    <row r="43" spans="1:59" ht="12.75">
      <c r="A43" s="154"/>
      <c r="B43" s="155" t="s">
        <v>70</v>
      </c>
      <c r="C43" s="156" t="str">
        <f>CONCATENATE(B38," ",C38)</f>
        <v>96 Bourání konstrukcí</v>
      </c>
      <c r="D43" s="154"/>
      <c r="E43" s="157"/>
      <c r="F43" s="157"/>
      <c r="G43" s="158">
        <f>SUM(G38:G42)</f>
        <v>0</v>
      </c>
      <c r="H43" s="159"/>
      <c r="I43" s="160">
        <f>SUM(I38:I42)</f>
        <v>0.005200000000000001</v>
      </c>
      <c r="J43" s="159"/>
      <c r="K43" s="160">
        <f>SUM(K38:K42)</f>
        <v>-4.03024</v>
      </c>
      <c r="Q43" s="146">
        <v>4</v>
      </c>
      <c r="BC43" s="161">
        <f>SUM(BC38:BC42)</f>
        <v>0</v>
      </c>
      <c r="BD43" s="161">
        <f>SUM(BD38:BD42)</f>
        <v>0</v>
      </c>
      <c r="BE43" s="161">
        <f>SUM(BE38:BE42)</f>
        <v>0</v>
      </c>
      <c r="BF43" s="161">
        <f>SUM(BF38:BF42)</f>
        <v>0</v>
      </c>
      <c r="BG43" s="161">
        <f>SUM(BG38:BG42)</f>
        <v>0</v>
      </c>
    </row>
    <row r="44" spans="1:17" ht="12.75">
      <c r="A44" s="139" t="s">
        <v>69</v>
      </c>
      <c r="B44" s="140" t="s">
        <v>142</v>
      </c>
      <c r="C44" s="141" t="s">
        <v>143</v>
      </c>
      <c r="D44" s="142"/>
      <c r="E44" s="143"/>
      <c r="F44" s="143"/>
      <c r="G44" s="144"/>
      <c r="H44" s="145"/>
      <c r="I44" s="145"/>
      <c r="J44" s="145"/>
      <c r="K44" s="145"/>
      <c r="Q44" s="146">
        <v>1</v>
      </c>
    </row>
    <row r="45" spans="1:59" ht="12.75">
      <c r="A45" s="147">
        <v>26</v>
      </c>
      <c r="B45" s="148" t="s">
        <v>144</v>
      </c>
      <c r="C45" s="149" t="s">
        <v>145</v>
      </c>
      <c r="D45" s="150" t="s">
        <v>82</v>
      </c>
      <c r="E45" s="151">
        <v>361.225</v>
      </c>
      <c r="F45" s="151">
        <v>0</v>
      </c>
      <c r="G45" s="152">
        <f>E45*F45</f>
        <v>0</v>
      </c>
      <c r="H45" s="153">
        <v>0</v>
      </c>
      <c r="I45" s="153">
        <f>E45*H45</f>
        <v>0</v>
      </c>
      <c r="J45" s="153">
        <v>0</v>
      </c>
      <c r="K45" s="153">
        <f>E45*J45</f>
        <v>0</v>
      </c>
      <c r="Q45" s="146">
        <v>2</v>
      </c>
      <c r="AA45" s="122">
        <v>12</v>
      </c>
      <c r="AB45" s="122">
        <v>0</v>
      </c>
      <c r="AC45" s="122">
        <v>26</v>
      </c>
      <c r="BB45" s="122">
        <v>2</v>
      </c>
      <c r="BC45" s="122">
        <f>IF(BB45=1,G45,0)</f>
        <v>0</v>
      </c>
      <c r="BD45" s="122">
        <f>IF(BB45=2,G45,0)</f>
        <v>0</v>
      </c>
      <c r="BE45" s="122">
        <f>IF(BB45=3,G45,0)</f>
        <v>0</v>
      </c>
      <c r="BF45" s="122">
        <f>IF(BB45=4,G45,0)</f>
        <v>0</v>
      </c>
      <c r="BG45" s="122">
        <f>IF(BB45=5,G45,0)</f>
        <v>0</v>
      </c>
    </row>
    <row r="46" spans="1:59" ht="12.75">
      <c r="A46" s="147">
        <v>27</v>
      </c>
      <c r="B46" s="148" t="s">
        <v>146</v>
      </c>
      <c r="C46" s="149" t="s">
        <v>147</v>
      </c>
      <c r="D46" s="150" t="s">
        <v>82</v>
      </c>
      <c r="E46" s="151">
        <v>365</v>
      </c>
      <c r="F46" s="151">
        <v>0</v>
      </c>
      <c r="G46" s="152">
        <f>E46*F46</f>
        <v>0</v>
      </c>
      <c r="H46" s="153">
        <v>0.00017</v>
      </c>
      <c r="I46" s="153">
        <f>E46*H46</f>
        <v>0.06205000000000001</v>
      </c>
      <c r="J46" s="153">
        <v>0</v>
      </c>
      <c r="K46" s="153">
        <f>E46*J46</f>
        <v>0</v>
      </c>
      <c r="Q46" s="146">
        <v>2</v>
      </c>
      <c r="AA46" s="122">
        <v>12</v>
      </c>
      <c r="AB46" s="122">
        <v>1</v>
      </c>
      <c r="AC46" s="122">
        <v>27</v>
      </c>
      <c r="BB46" s="122">
        <v>2</v>
      </c>
      <c r="BC46" s="122">
        <f>IF(BB46=1,G46,0)</f>
        <v>0</v>
      </c>
      <c r="BD46" s="122">
        <f>IF(BB46=2,G46,0)</f>
        <v>0</v>
      </c>
      <c r="BE46" s="122">
        <f>IF(BB46=3,G46,0)</f>
        <v>0</v>
      </c>
      <c r="BF46" s="122">
        <f>IF(BB46=4,G46,0)</f>
        <v>0</v>
      </c>
      <c r="BG46" s="122">
        <f>IF(BB46=5,G46,0)</f>
        <v>0</v>
      </c>
    </row>
    <row r="47" spans="1:59" ht="12.75">
      <c r="A47" s="147">
        <v>28</v>
      </c>
      <c r="B47" s="148" t="s">
        <v>144</v>
      </c>
      <c r="C47" s="149" t="s">
        <v>145</v>
      </c>
      <c r="D47" s="150" t="s">
        <v>82</v>
      </c>
      <c r="E47" s="151">
        <v>31.463</v>
      </c>
      <c r="F47" s="151">
        <v>0</v>
      </c>
      <c r="G47" s="152">
        <f>E47*F47</f>
        <v>0</v>
      </c>
      <c r="H47" s="153">
        <v>0</v>
      </c>
      <c r="I47" s="153">
        <f>E47*H47</f>
        <v>0</v>
      </c>
      <c r="J47" s="153">
        <v>0</v>
      </c>
      <c r="K47" s="153">
        <f>E47*J47</f>
        <v>0</v>
      </c>
      <c r="Q47" s="146">
        <v>2</v>
      </c>
      <c r="AA47" s="122">
        <v>12</v>
      </c>
      <c r="AB47" s="122">
        <v>0</v>
      </c>
      <c r="AC47" s="122">
        <v>28</v>
      </c>
      <c r="BB47" s="122">
        <v>2</v>
      </c>
      <c r="BC47" s="122">
        <f>IF(BB47=1,G47,0)</f>
        <v>0</v>
      </c>
      <c r="BD47" s="122">
        <f>IF(BB47=2,G47,0)</f>
        <v>0</v>
      </c>
      <c r="BE47" s="122">
        <f>IF(BB47=3,G47,0)</f>
        <v>0</v>
      </c>
      <c r="BF47" s="122">
        <f>IF(BB47=4,G47,0)</f>
        <v>0</v>
      </c>
      <c r="BG47" s="122">
        <f>IF(BB47=5,G47,0)</f>
        <v>0</v>
      </c>
    </row>
    <row r="48" spans="1:59" ht="12.75">
      <c r="A48" s="147">
        <v>29</v>
      </c>
      <c r="B48" s="148" t="s">
        <v>146</v>
      </c>
      <c r="C48" s="149" t="s">
        <v>148</v>
      </c>
      <c r="D48" s="150" t="s">
        <v>82</v>
      </c>
      <c r="E48" s="151">
        <v>33</v>
      </c>
      <c r="F48" s="151">
        <v>0</v>
      </c>
      <c r="G48" s="152">
        <f>E48*F48</f>
        <v>0</v>
      </c>
      <c r="H48" s="153">
        <v>0.00017</v>
      </c>
      <c r="I48" s="153">
        <f>E48*H48</f>
        <v>0.00561</v>
      </c>
      <c r="J48" s="153">
        <v>0</v>
      </c>
      <c r="K48" s="153">
        <f>E48*J48</f>
        <v>0</v>
      </c>
      <c r="Q48" s="146">
        <v>2</v>
      </c>
      <c r="AA48" s="122">
        <v>12</v>
      </c>
      <c r="AB48" s="122">
        <v>1</v>
      </c>
      <c r="AC48" s="122">
        <v>29</v>
      </c>
      <c r="BB48" s="122">
        <v>2</v>
      </c>
      <c r="BC48" s="122">
        <f>IF(BB48=1,G48,0)</f>
        <v>0</v>
      </c>
      <c r="BD48" s="122">
        <f>IF(BB48=2,G48,0)</f>
        <v>0</v>
      </c>
      <c r="BE48" s="122">
        <f>IF(BB48=3,G48,0)</f>
        <v>0</v>
      </c>
      <c r="BF48" s="122">
        <f>IF(BB48=4,G48,0)</f>
        <v>0</v>
      </c>
      <c r="BG48" s="122">
        <f>IF(BB48=5,G48,0)</f>
        <v>0</v>
      </c>
    </row>
    <row r="49" spans="1:59" ht="12.75">
      <c r="A49" s="147">
        <v>30</v>
      </c>
      <c r="B49" s="148" t="s">
        <v>149</v>
      </c>
      <c r="C49" s="149" t="s">
        <v>150</v>
      </c>
      <c r="D49" s="150" t="s">
        <v>120</v>
      </c>
      <c r="E49" s="151">
        <v>2</v>
      </c>
      <c r="F49" s="151">
        <v>0</v>
      </c>
      <c r="G49" s="152">
        <f>E49*F49</f>
        <v>0</v>
      </c>
      <c r="H49" s="153">
        <v>0</v>
      </c>
      <c r="I49" s="153">
        <f>E49*H49</f>
        <v>0</v>
      </c>
      <c r="J49" s="153">
        <v>0</v>
      </c>
      <c r="K49" s="153">
        <f>E49*J49</f>
        <v>0</v>
      </c>
      <c r="Q49" s="146">
        <v>2</v>
      </c>
      <c r="AA49" s="122">
        <v>12</v>
      </c>
      <c r="AB49" s="122">
        <v>0</v>
      </c>
      <c r="AC49" s="122">
        <v>30</v>
      </c>
      <c r="BB49" s="122">
        <v>2</v>
      </c>
      <c r="BC49" s="122">
        <f>IF(BB49=1,G49,0)</f>
        <v>0</v>
      </c>
      <c r="BD49" s="122">
        <f>IF(BB49=2,G49,0)</f>
        <v>0</v>
      </c>
      <c r="BE49" s="122">
        <f>IF(BB49=3,G49,0)</f>
        <v>0</v>
      </c>
      <c r="BF49" s="122">
        <f>IF(BB49=4,G49,0)</f>
        <v>0</v>
      </c>
      <c r="BG49" s="122">
        <f>IF(BB49=5,G49,0)</f>
        <v>0</v>
      </c>
    </row>
    <row r="50" spans="1:59" ht="12.75">
      <c r="A50" s="154"/>
      <c r="B50" s="155" t="s">
        <v>70</v>
      </c>
      <c r="C50" s="156" t="str">
        <f>CONCATENATE(B44," ",C44)</f>
        <v>713 Izolace tepelné</v>
      </c>
      <c r="D50" s="154"/>
      <c r="E50" s="157"/>
      <c r="F50" s="157"/>
      <c r="G50" s="158">
        <f>SUM(G44:G49)</f>
        <v>0</v>
      </c>
      <c r="H50" s="159"/>
      <c r="I50" s="160">
        <f>SUM(I44:I49)</f>
        <v>0.06766000000000001</v>
      </c>
      <c r="J50" s="159"/>
      <c r="K50" s="160">
        <f>SUM(K44:K49)</f>
        <v>0</v>
      </c>
      <c r="Q50" s="146">
        <v>4</v>
      </c>
      <c r="BC50" s="161">
        <f>SUM(BC44:BC49)</f>
        <v>0</v>
      </c>
      <c r="BD50" s="161">
        <f>SUM(BD44:BD49)</f>
        <v>0</v>
      </c>
      <c r="BE50" s="161">
        <f>SUM(BE44:BE49)</f>
        <v>0</v>
      </c>
      <c r="BF50" s="161">
        <f>SUM(BF44:BF49)</f>
        <v>0</v>
      </c>
      <c r="BG50" s="161">
        <f>SUM(BG44:BG49)</f>
        <v>0</v>
      </c>
    </row>
    <row r="51" spans="1:17" ht="12.75">
      <c r="A51" s="139" t="s">
        <v>69</v>
      </c>
      <c r="B51" s="140" t="s">
        <v>151</v>
      </c>
      <c r="C51" s="141" t="s">
        <v>152</v>
      </c>
      <c r="D51" s="142"/>
      <c r="E51" s="143"/>
      <c r="F51" s="143"/>
      <c r="G51" s="144"/>
      <c r="H51" s="145"/>
      <c r="I51" s="145"/>
      <c r="J51" s="145"/>
      <c r="K51" s="145"/>
      <c r="Q51" s="146">
        <v>1</v>
      </c>
    </row>
    <row r="52" spans="1:59" ht="12.75">
      <c r="A52" s="147">
        <v>31</v>
      </c>
      <c r="B52" s="148" t="s">
        <v>153</v>
      </c>
      <c r="C52" s="149" t="s">
        <v>154</v>
      </c>
      <c r="D52" s="150" t="s">
        <v>77</v>
      </c>
      <c r="E52" s="151">
        <v>35</v>
      </c>
      <c r="F52" s="151">
        <v>0</v>
      </c>
      <c r="G52" s="152">
        <f>E52*F52</f>
        <v>0</v>
      </c>
      <c r="H52" s="153">
        <v>0</v>
      </c>
      <c r="I52" s="153">
        <f>E52*H52</f>
        <v>0</v>
      </c>
      <c r="J52" s="153">
        <v>-0.00287</v>
      </c>
      <c r="K52" s="153">
        <f>E52*J52</f>
        <v>-0.10045000000000001</v>
      </c>
      <c r="Q52" s="146">
        <v>2</v>
      </c>
      <c r="AA52" s="122">
        <v>12</v>
      </c>
      <c r="AB52" s="122">
        <v>0</v>
      </c>
      <c r="AC52" s="122">
        <v>31</v>
      </c>
      <c r="BB52" s="122">
        <v>2</v>
      </c>
      <c r="BC52" s="122">
        <f>IF(BB52=1,G52,0)</f>
        <v>0</v>
      </c>
      <c r="BD52" s="122">
        <f>IF(BB52=2,G52,0)</f>
        <v>0</v>
      </c>
      <c r="BE52" s="122">
        <f>IF(BB52=3,G52,0)</f>
        <v>0</v>
      </c>
      <c r="BF52" s="122">
        <f>IF(BB52=4,G52,0)</f>
        <v>0</v>
      </c>
      <c r="BG52" s="122">
        <f>IF(BB52=5,G52,0)</f>
        <v>0</v>
      </c>
    </row>
    <row r="53" spans="1:59" ht="12.75">
      <c r="A53" s="147">
        <v>32</v>
      </c>
      <c r="B53" s="148" t="s">
        <v>155</v>
      </c>
      <c r="C53" s="149" t="s">
        <v>156</v>
      </c>
      <c r="D53" s="150" t="s">
        <v>77</v>
      </c>
      <c r="E53" s="151">
        <v>27.2</v>
      </c>
      <c r="F53" s="151">
        <v>0</v>
      </c>
      <c r="G53" s="152">
        <f>E53*F53</f>
        <v>0</v>
      </c>
      <c r="H53" s="153">
        <v>0</v>
      </c>
      <c r="I53" s="153">
        <f>E53*H53</f>
        <v>0</v>
      </c>
      <c r="J53" s="153">
        <v>-0.00226</v>
      </c>
      <c r="K53" s="153">
        <f>E53*J53</f>
        <v>-0.06147199999999999</v>
      </c>
      <c r="Q53" s="146">
        <v>2</v>
      </c>
      <c r="AA53" s="122">
        <v>12</v>
      </c>
      <c r="AB53" s="122">
        <v>0</v>
      </c>
      <c r="AC53" s="122">
        <v>32</v>
      </c>
      <c r="BB53" s="122">
        <v>2</v>
      </c>
      <c r="BC53" s="122">
        <f>IF(BB53=1,G53,0)</f>
        <v>0</v>
      </c>
      <c r="BD53" s="122">
        <f>IF(BB53=2,G53,0)</f>
        <v>0</v>
      </c>
      <c r="BE53" s="122">
        <f>IF(BB53=3,G53,0)</f>
        <v>0</v>
      </c>
      <c r="BF53" s="122">
        <f>IF(BB53=4,G53,0)</f>
        <v>0</v>
      </c>
      <c r="BG53" s="122">
        <f>IF(BB53=5,G53,0)</f>
        <v>0</v>
      </c>
    </row>
    <row r="54" spans="1:59" ht="12.75">
      <c r="A54" s="147">
        <v>33</v>
      </c>
      <c r="B54" s="148" t="s">
        <v>157</v>
      </c>
      <c r="C54" s="149" t="s">
        <v>158</v>
      </c>
      <c r="D54" s="150" t="s">
        <v>77</v>
      </c>
      <c r="E54" s="151">
        <v>27.2</v>
      </c>
      <c r="F54" s="151">
        <v>0</v>
      </c>
      <c r="G54" s="152">
        <f>E54*F54</f>
        <v>0</v>
      </c>
      <c r="H54" s="153">
        <v>0.00262</v>
      </c>
      <c r="I54" s="153">
        <f>E54*H54</f>
        <v>0.071264</v>
      </c>
      <c r="J54" s="153">
        <v>0</v>
      </c>
      <c r="K54" s="153">
        <f>E54*J54</f>
        <v>0</v>
      </c>
      <c r="Q54" s="146">
        <v>2</v>
      </c>
      <c r="AA54" s="122">
        <v>12</v>
      </c>
      <c r="AB54" s="122">
        <v>0</v>
      </c>
      <c r="AC54" s="122">
        <v>33</v>
      </c>
      <c r="BB54" s="122">
        <v>2</v>
      </c>
      <c r="BC54" s="122">
        <f>IF(BB54=1,G54,0)</f>
        <v>0</v>
      </c>
      <c r="BD54" s="122">
        <f>IF(BB54=2,G54,0)</f>
        <v>0</v>
      </c>
      <c r="BE54" s="122">
        <f>IF(BB54=3,G54,0)</f>
        <v>0</v>
      </c>
      <c r="BF54" s="122">
        <f>IF(BB54=4,G54,0)</f>
        <v>0</v>
      </c>
      <c r="BG54" s="122">
        <f>IF(BB54=5,G54,0)</f>
        <v>0</v>
      </c>
    </row>
    <row r="55" spans="1:59" ht="25.5">
      <c r="A55" s="147">
        <v>34</v>
      </c>
      <c r="B55" s="148" t="s">
        <v>159</v>
      </c>
      <c r="C55" s="149" t="s">
        <v>160</v>
      </c>
      <c r="D55" s="150" t="s">
        <v>77</v>
      </c>
      <c r="E55" s="151">
        <v>34.85</v>
      </c>
      <c r="F55" s="151">
        <v>0</v>
      </c>
      <c r="G55" s="152">
        <f>E55*F55</f>
        <v>0</v>
      </c>
      <c r="H55" s="153">
        <v>0.00255</v>
      </c>
      <c r="I55" s="153">
        <f>E55*H55</f>
        <v>0.08886750000000002</v>
      </c>
      <c r="J55" s="153">
        <v>0</v>
      </c>
      <c r="K55" s="153">
        <f>E55*J55</f>
        <v>0</v>
      </c>
      <c r="Q55" s="146">
        <v>2</v>
      </c>
      <c r="AA55" s="122">
        <v>12</v>
      </c>
      <c r="AB55" s="122">
        <v>0</v>
      </c>
      <c r="AC55" s="122">
        <v>34</v>
      </c>
      <c r="BB55" s="122">
        <v>2</v>
      </c>
      <c r="BC55" s="122">
        <f>IF(BB55=1,G55,0)</f>
        <v>0</v>
      </c>
      <c r="BD55" s="122">
        <f>IF(BB55=2,G55,0)</f>
        <v>0</v>
      </c>
      <c r="BE55" s="122">
        <f>IF(BB55=3,G55,0)</f>
        <v>0</v>
      </c>
      <c r="BF55" s="122">
        <f>IF(BB55=4,G55,0)</f>
        <v>0</v>
      </c>
      <c r="BG55" s="122">
        <f>IF(BB55=5,G55,0)</f>
        <v>0</v>
      </c>
    </row>
    <row r="56" spans="1:59" ht="12.75">
      <c r="A56" s="147">
        <v>35</v>
      </c>
      <c r="B56" s="148" t="s">
        <v>161</v>
      </c>
      <c r="C56" s="149" t="s">
        <v>162</v>
      </c>
      <c r="D56" s="150" t="s">
        <v>141</v>
      </c>
      <c r="E56" s="151">
        <v>0.16</v>
      </c>
      <c r="F56" s="151">
        <v>0</v>
      </c>
      <c r="G56" s="152">
        <f>E56*F56</f>
        <v>0</v>
      </c>
      <c r="H56" s="153">
        <v>0</v>
      </c>
      <c r="I56" s="153">
        <f>E56*H56</f>
        <v>0</v>
      </c>
      <c r="J56" s="153">
        <v>0</v>
      </c>
      <c r="K56" s="153">
        <f>E56*J56</f>
        <v>0</v>
      </c>
      <c r="Q56" s="146">
        <v>2</v>
      </c>
      <c r="AA56" s="122">
        <v>12</v>
      </c>
      <c r="AB56" s="122">
        <v>0</v>
      </c>
      <c r="AC56" s="122">
        <v>35</v>
      </c>
      <c r="BB56" s="122">
        <v>2</v>
      </c>
      <c r="BC56" s="122">
        <f>IF(BB56=1,G56,0)</f>
        <v>0</v>
      </c>
      <c r="BD56" s="122">
        <f>IF(BB56=2,G56,0)</f>
        <v>0</v>
      </c>
      <c r="BE56" s="122">
        <f>IF(BB56=3,G56,0)</f>
        <v>0</v>
      </c>
      <c r="BF56" s="122">
        <f>IF(BB56=4,G56,0)</f>
        <v>0</v>
      </c>
      <c r="BG56" s="122">
        <f>IF(BB56=5,G56,0)</f>
        <v>0</v>
      </c>
    </row>
    <row r="57" spans="1:59" ht="12.75">
      <c r="A57" s="154"/>
      <c r="B57" s="155" t="s">
        <v>70</v>
      </c>
      <c r="C57" s="156" t="str">
        <f>CONCATENATE(B51," ",C51)</f>
        <v>764 Konstrukce klempířské</v>
      </c>
      <c r="D57" s="154"/>
      <c r="E57" s="157"/>
      <c r="F57" s="157"/>
      <c r="G57" s="158">
        <f>SUM(G51:G56)</f>
        <v>0</v>
      </c>
      <c r="H57" s="159"/>
      <c r="I57" s="160">
        <f>SUM(I51:I56)</f>
        <v>0.1601315</v>
      </c>
      <c r="J57" s="159"/>
      <c r="K57" s="160">
        <f>SUM(K51:K56)</f>
        <v>-0.161922</v>
      </c>
      <c r="Q57" s="146">
        <v>4</v>
      </c>
      <c r="BC57" s="161">
        <f>SUM(BC51:BC56)</f>
        <v>0</v>
      </c>
      <c r="BD57" s="161">
        <f>SUM(BD51:BD56)</f>
        <v>0</v>
      </c>
      <c r="BE57" s="161">
        <f>SUM(BE51:BE56)</f>
        <v>0</v>
      </c>
      <c r="BF57" s="161">
        <f>SUM(BF51:BF56)</f>
        <v>0</v>
      </c>
      <c r="BG57" s="161">
        <f>SUM(BG51:BG56)</f>
        <v>0</v>
      </c>
    </row>
    <row r="58" spans="1:17" ht="12.75">
      <c r="A58" s="139" t="s">
        <v>69</v>
      </c>
      <c r="B58" s="140" t="s">
        <v>163</v>
      </c>
      <c r="C58" s="141" t="s">
        <v>164</v>
      </c>
      <c r="D58" s="142"/>
      <c r="E58" s="143"/>
      <c r="F58" s="143"/>
      <c r="G58" s="144"/>
      <c r="H58" s="145"/>
      <c r="I58" s="145"/>
      <c r="J58" s="145"/>
      <c r="K58" s="145"/>
      <c r="Q58" s="146">
        <v>1</v>
      </c>
    </row>
    <row r="59" spans="1:59" ht="25.5">
      <c r="A59" s="147">
        <v>36</v>
      </c>
      <c r="B59" s="148" t="s">
        <v>165</v>
      </c>
      <c r="C59" s="149" t="s">
        <v>166</v>
      </c>
      <c r="D59" s="150" t="s">
        <v>114</v>
      </c>
      <c r="E59" s="151">
        <v>1</v>
      </c>
      <c r="F59" s="151">
        <v>0</v>
      </c>
      <c r="G59" s="152">
        <f>E59*F59</f>
        <v>0</v>
      </c>
      <c r="H59" s="153">
        <v>0.00166</v>
      </c>
      <c r="I59" s="153">
        <f>E59*H59</f>
        <v>0.00166</v>
      </c>
      <c r="J59" s="153">
        <v>0</v>
      </c>
      <c r="K59" s="153">
        <f>E59*J59</f>
        <v>0</v>
      </c>
      <c r="Q59" s="146">
        <v>2</v>
      </c>
      <c r="AA59" s="122">
        <v>12</v>
      </c>
      <c r="AB59" s="122">
        <v>0</v>
      </c>
      <c r="AC59" s="122">
        <v>36</v>
      </c>
      <c r="BB59" s="122">
        <v>2</v>
      </c>
      <c r="BC59" s="122">
        <f>IF(BB59=1,G59,0)</f>
        <v>0</v>
      </c>
      <c r="BD59" s="122">
        <f>IF(BB59=2,G59,0)</f>
        <v>0</v>
      </c>
      <c r="BE59" s="122">
        <f>IF(BB59=3,G59,0)</f>
        <v>0</v>
      </c>
      <c r="BF59" s="122">
        <f>IF(BB59=4,G59,0)</f>
        <v>0</v>
      </c>
      <c r="BG59" s="122">
        <f>IF(BB59=5,G59,0)</f>
        <v>0</v>
      </c>
    </row>
    <row r="60" spans="1:59" ht="12.75">
      <c r="A60" s="147">
        <v>37</v>
      </c>
      <c r="B60" s="148" t="s">
        <v>167</v>
      </c>
      <c r="C60" s="149" t="s">
        <v>168</v>
      </c>
      <c r="D60" s="150" t="s">
        <v>114</v>
      </c>
      <c r="E60" s="151">
        <v>1</v>
      </c>
      <c r="F60" s="151">
        <v>0</v>
      </c>
      <c r="G60" s="152">
        <f>E60*F60</f>
        <v>0</v>
      </c>
      <c r="H60" s="153">
        <v>0.062</v>
      </c>
      <c r="I60" s="153">
        <f>E60*H60</f>
        <v>0.062</v>
      </c>
      <c r="J60" s="153">
        <v>0</v>
      </c>
      <c r="K60" s="153">
        <f>E60*J60</f>
        <v>0</v>
      </c>
      <c r="Q60" s="146">
        <v>2</v>
      </c>
      <c r="AA60" s="122">
        <v>12</v>
      </c>
      <c r="AB60" s="122">
        <v>1</v>
      </c>
      <c r="AC60" s="122">
        <v>37</v>
      </c>
      <c r="BB60" s="122">
        <v>2</v>
      </c>
      <c r="BC60" s="122">
        <f>IF(BB60=1,G60,0)</f>
        <v>0</v>
      </c>
      <c r="BD60" s="122">
        <f>IF(BB60=2,G60,0)</f>
        <v>0</v>
      </c>
      <c r="BE60" s="122">
        <f>IF(BB60=3,G60,0)</f>
        <v>0</v>
      </c>
      <c r="BF60" s="122">
        <f>IF(BB60=4,G60,0)</f>
        <v>0</v>
      </c>
      <c r="BG60" s="122">
        <f>IF(BB60=5,G60,0)</f>
        <v>0</v>
      </c>
    </row>
    <row r="61" spans="1:59" ht="12.75">
      <c r="A61" s="147">
        <v>38</v>
      </c>
      <c r="B61" s="148" t="s">
        <v>169</v>
      </c>
      <c r="C61" s="149" t="s">
        <v>170</v>
      </c>
      <c r="D61" s="150" t="s">
        <v>141</v>
      </c>
      <c r="E61" s="151">
        <v>2.45</v>
      </c>
      <c r="F61" s="151">
        <v>0</v>
      </c>
      <c r="G61" s="152">
        <f>E61*F61</f>
        <v>0</v>
      </c>
      <c r="H61" s="153">
        <v>0</v>
      </c>
      <c r="I61" s="153">
        <f>E61*H61</f>
        <v>0</v>
      </c>
      <c r="J61" s="153">
        <v>0</v>
      </c>
      <c r="K61" s="153">
        <f>E61*J61</f>
        <v>0</v>
      </c>
      <c r="Q61" s="146">
        <v>2</v>
      </c>
      <c r="AA61" s="122">
        <v>12</v>
      </c>
      <c r="AB61" s="122">
        <v>0</v>
      </c>
      <c r="AC61" s="122">
        <v>38</v>
      </c>
      <c r="BB61" s="122">
        <v>2</v>
      </c>
      <c r="BC61" s="122">
        <f>IF(BB61=1,G61,0)</f>
        <v>0</v>
      </c>
      <c r="BD61" s="122">
        <f>IF(BB61=2,G61,0)</f>
        <v>0</v>
      </c>
      <c r="BE61" s="122">
        <f>IF(BB61=3,G61,0)</f>
        <v>0</v>
      </c>
      <c r="BF61" s="122">
        <f>IF(BB61=4,G61,0)</f>
        <v>0</v>
      </c>
      <c r="BG61" s="122">
        <f>IF(BB61=5,G61,0)</f>
        <v>0</v>
      </c>
    </row>
    <row r="62" spans="1:59" ht="12.75">
      <c r="A62" s="154"/>
      <c r="B62" s="155" t="s">
        <v>70</v>
      </c>
      <c r="C62" s="156" t="str">
        <f>CONCATENATE(B58," ",C58)</f>
        <v>766 Konstrukce truhlářské</v>
      </c>
      <c r="D62" s="154"/>
      <c r="E62" s="157"/>
      <c r="F62" s="157"/>
      <c r="G62" s="158">
        <f>SUM(G58:G61)</f>
        <v>0</v>
      </c>
      <c r="H62" s="159"/>
      <c r="I62" s="160">
        <f>SUM(I58:I61)</f>
        <v>0.06366</v>
      </c>
      <c r="J62" s="159"/>
      <c r="K62" s="160">
        <f>SUM(K58:K61)</f>
        <v>0</v>
      </c>
      <c r="Q62" s="146">
        <v>4</v>
      </c>
      <c r="BC62" s="161">
        <f>SUM(BC58:BC61)</f>
        <v>0</v>
      </c>
      <c r="BD62" s="161">
        <f>SUM(BD58:BD61)</f>
        <v>0</v>
      </c>
      <c r="BE62" s="161">
        <f>SUM(BE58:BE61)</f>
        <v>0</v>
      </c>
      <c r="BF62" s="161">
        <f>SUM(BF58:BF61)</f>
        <v>0</v>
      </c>
      <c r="BG62" s="161">
        <f>SUM(BG58:BG61)</f>
        <v>0</v>
      </c>
    </row>
    <row r="63" spans="1:17" ht="12.75">
      <c r="A63" s="139" t="s">
        <v>69</v>
      </c>
      <c r="B63" s="140" t="s">
        <v>171</v>
      </c>
      <c r="C63" s="141" t="s">
        <v>172</v>
      </c>
      <c r="D63" s="142"/>
      <c r="E63" s="143"/>
      <c r="F63" s="143"/>
      <c r="G63" s="144"/>
      <c r="H63" s="145"/>
      <c r="I63" s="145"/>
      <c r="J63" s="145"/>
      <c r="K63" s="145"/>
      <c r="Q63" s="146">
        <v>1</v>
      </c>
    </row>
    <row r="64" spans="1:59" ht="12.75">
      <c r="A64" s="147">
        <v>39</v>
      </c>
      <c r="B64" s="148" t="s">
        <v>173</v>
      </c>
      <c r="C64" s="149" t="s">
        <v>174</v>
      </c>
      <c r="D64" s="150" t="s">
        <v>82</v>
      </c>
      <c r="E64" s="151">
        <v>29</v>
      </c>
      <c r="F64" s="151">
        <v>0</v>
      </c>
      <c r="G64" s="152">
        <f>E64*F64</f>
        <v>0</v>
      </c>
      <c r="H64" s="153">
        <v>0.00037</v>
      </c>
      <c r="I64" s="153">
        <f>E64*H64</f>
        <v>0.01073</v>
      </c>
      <c r="J64" s="153">
        <v>0</v>
      </c>
      <c r="K64" s="153">
        <f>E64*J64</f>
        <v>0</v>
      </c>
      <c r="Q64" s="146">
        <v>2</v>
      </c>
      <c r="AA64" s="122">
        <v>12</v>
      </c>
      <c r="AB64" s="122">
        <v>0</v>
      </c>
      <c r="AC64" s="122">
        <v>39</v>
      </c>
      <c r="BB64" s="122">
        <v>2</v>
      </c>
      <c r="BC64" s="122">
        <f>IF(BB64=1,G64,0)</f>
        <v>0</v>
      </c>
      <c r="BD64" s="122">
        <f>IF(BB64=2,G64,0)</f>
        <v>0</v>
      </c>
      <c r="BE64" s="122">
        <f>IF(BB64=3,G64,0)</f>
        <v>0</v>
      </c>
      <c r="BF64" s="122">
        <f>IF(BB64=4,G64,0)</f>
        <v>0</v>
      </c>
      <c r="BG64" s="122">
        <f>IF(BB64=5,G64,0)</f>
        <v>0</v>
      </c>
    </row>
    <row r="65" spans="1:59" ht="12.75">
      <c r="A65" s="154"/>
      <c r="B65" s="155" t="s">
        <v>70</v>
      </c>
      <c r="C65" s="156" t="str">
        <f>CONCATENATE(B63," ",C63)</f>
        <v>783 Nátěry</v>
      </c>
      <c r="D65" s="154"/>
      <c r="E65" s="157"/>
      <c r="F65" s="157"/>
      <c r="G65" s="158">
        <f>SUM(G63:G64)</f>
        <v>0</v>
      </c>
      <c r="H65" s="159"/>
      <c r="I65" s="160">
        <f>SUM(I63:I64)</f>
        <v>0.01073</v>
      </c>
      <c r="J65" s="159"/>
      <c r="K65" s="160">
        <f>SUM(K63:K64)</f>
        <v>0</v>
      </c>
      <c r="Q65" s="146">
        <v>4</v>
      </c>
      <c r="BC65" s="161">
        <f>SUM(BC63:BC64)</f>
        <v>0</v>
      </c>
      <c r="BD65" s="161">
        <f>SUM(BD63:BD64)</f>
        <v>0</v>
      </c>
      <c r="BE65" s="161">
        <f>SUM(BE63:BE64)</f>
        <v>0</v>
      </c>
      <c r="BF65" s="161">
        <f>SUM(BF63:BF64)</f>
        <v>0</v>
      </c>
      <c r="BG65" s="161">
        <f>SUM(BG63:BG64)</f>
        <v>0</v>
      </c>
    </row>
    <row r="66" ht="12.75">
      <c r="E66" s="122"/>
    </row>
    <row r="67" ht="12.75">
      <c r="E67" s="122"/>
    </row>
    <row r="68" ht="12.75">
      <c r="E68" s="122"/>
    </row>
    <row r="69" ht="12.75">
      <c r="E69" s="122"/>
    </row>
    <row r="70" ht="12.75">
      <c r="E70" s="122"/>
    </row>
    <row r="71" ht="12.75">
      <c r="E71" s="122"/>
    </row>
    <row r="72" ht="12.75">
      <c r="E72" s="122"/>
    </row>
    <row r="73" ht="12.75">
      <c r="E73" s="122"/>
    </row>
    <row r="74" ht="12.75">
      <c r="E74" s="122"/>
    </row>
    <row r="75" ht="12.75">
      <c r="E75" s="122"/>
    </row>
    <row r="76" ht="12.75">
      <c r="E76" s="122"/>
    </row>
    <row r="77" ht="12.75">
      <c r="E77" s="122"/>
    </row>
    <row r="78" ht="12.75">
      <c r="E78" s="122"/>
    </row>
    <row r="79" ht="12.75">
      <c r="E79" s="122"/>
    </row>
    <row r="80" ht="12.75">
      <c r="E80" s="122"/>
    </row>
    <row r="81" ht="12.75">
      <c r="E81" s="122"/>
    </row>
    <row r="82" ht="12.75">
      <c r="E82" s="122"/>
    </row>
    <row r="83" ht="12.75">
      <c r="E83" s="122"/>
    </row>
    <row r="84" ht="12.75">
      <c r="E84" s="122"/>
    </row>
    <row r="85" ht="12.75">
      <c r="E85" s="122"/>
    </row>
    <row r="86" ht="12.75">
      <c r="E86" s="122"/>
    </row>
    <row r="87" ht="12.75">
      <c r="E87" s="122"/>
    </row>
    <row r="88" ht="12.75">
      <c r="E88" s="122"/>
    </row>
    <row r="89" spans="1:7" ht="12.75">
      <c r="A89" s="162"/>
      <c r="B89" s="162"/>
      <c r="C89" s="162"/>
      <c r="D89" s="162"/>
      <c r="E89" s="162"/>
      <c r="F89" s="162"/>
      <c r="G89" s="162"/>
    </row>
    <row r="90" spans="1:7" ht="12.75">
      <c r="A90" s="162"/>
      <c r="B90" s="162"/>
      <c r="C90" s="162"/>
      <c r="D90" s="162"/>
      <c r="E90" s="162"/>
      <c r="F90" s="162"/>
      <c r="G90" s="162"/>
    </row>
    <row r="91" spans="1:7" ht="12.75">
      <c r="A91" s="162"/>
      <c r="B91" s="162"/>
      <c r="C91" s="162"/>
      <c r="D91" s="162"/>
      <c r="E91" s="162"/>
      <c r="F91" s="162"/>
      <c r="G91" s="162"/>
    </row>
    <row r="92" spans="1:7" ht="12.75">
      <c r="A92" s="162"/>
      <c r="B92" s="162"/>
      <c r="C92" s="162"/>
      <c r="D92" s="162"/>
      <c r="E92" s="162"/>
      <c r="F92" s="162"/>
      <c r="G92" s="162"/>
    </row>
    <row r="93" ht="12.75">
      <c r="E93" s="122"/>
    </row>
    <row r="94" ht="12.75">
      <c r="E94" s="122"/>
    </row>
    <row r="95" ht="12.75">
      <c r="E95" s="122"/>
    </row>
    <row r="96" ht="12.75">
      <c r="E96" s="122"/>
    </row>
    <row r="97" ht="12.75">
      <c r="E97" s="122"/>
    </row>
    <row r="98" ht="12.75">
      <c r="E98" s="122"/>
    </row>
    <row r="99" ht="12.75">
      <c r="E99" s="122"/>
    </row>
    <row r="100" ht="12.75">
      <c r="E100" s="122"/>
    </row>
    <row r="101" ht="12.75">
      <c r="E101" s="122"/>
    </row>
    <row r="102" ht="12.75">
      <c r="E102" s="122"/>
    </row>
    <row r="103" ht="12.75">
      <c r="E103" s="122"/>
    </row>
    <row r="104" ht="12.75">
      <c r="E104" s="122"/>
    </row>
    <row r="105" ht="12.75">
      <c r="E105" s="122"/>
    </row>
    <row r="106" ht="12.75">
      <c r="E106" s="122"/>
    </row>
    <row r="107" ht="12.75">
      <c r="E107" s="122"/>
    </row>
    <row r="108" ht="12.75">
      <c r="E108" s="122"/>
    </row>
    <row r="109" ht="12.75">
      <c r="E109" s="122"/>
    </row>
    <row r="110" ht="12.75">
      <c r="E110" s="122"/>
    </row>
    <row r="111" ht="12.75">
      <c r="E111" s="122"/>
    </row>
    <row r="112" ht="12.75">
      <c r="E112" s="122"/>
    </row>
    <row r="113" ht="12.75">
      <c r="E113" s="122"/>
    </row>
    <row r="114" ht="12.75">
      <c r="E114" s="122"/>
    </row>
    <row r="115" ht="12.75">
      <c r="E115" s="122"/>
    </row>
    <row r="116" ht="12.75">
      <c r="E116" s="122"/>
    </row>
    <row r="117" ht="12.75">
      <c r="E117" s="122"/>
    </row>
    <row r="118" spans="1:2" ht="12.75">
      <c r="A118" s="163"/>
      <c r="B118" s="163"/>
    </row>
    <row r="119" spans="1:7" ht="12.75">
      <c r="A119" s="162"/>
      <c r="B119" s="162"/>
      <c r="C119" s="165"/>
      <c r="D119" s="165"/>
      <c r="E119" s="166"/>
      <c r="F119" s="165"/>
      <c r="G119" s="167"/>
    </row>
    <row r="120" spans="1:7" ht="12.75">
      <c r="A120" s="168"/>
      <c r="B120" s="168"/>
      <c r="C120" s="162"/>
      <c r="D120" s="162"/>
      <c r="E120" s="169"/>
      <c r="F120" s="162"/>
      <c r="G120" s="162"/>
    </row>
    <row r="121" spans="1:7" ht="12.75">
      <c r="A121" s="162"/>
      <c r="B121" s="162"/>
      <c r="C121" s="162"/>
      <c r="D121" s="162"/>
      <c r="E121" s="169"/>
      <c r="F121" s="162"/>
      <c r="G121" s="162"/>
    </row>
    <row r="122" spans="1:7" ht="12.75">
      <c r="A122" s="162"/>
      <c r="B122" s="162"/>
      <c r="C122" s="162"/>
      <c r="D122" s="162"/>
      <c r="E122" s="169"/>
      <c r="F122" s="162"/>
      <c r="G122" s="162"/>
    </row>
    <row r="123" spans="1:7" ht="12.75">
      <c r="A123" s="162"/>
      <c r="B123" s="162"/>
      <c r="C123" s="162"/>
      <c r="D123" s="162"/>
      <c r="E123" s="169"/>
      <c r="F123" s="162"/>
      <c r="G123" s="162"/>
    </row>
    <row r="124" spans="1:7" ht="12.75">
      <c r="A124" s="162"/>
      <c r="B124" s="162"/>
      <c r="C124" s="162"/>
      <c r="D124" s="162"/>
      <c r="E124" s="169"/>
      <c r="F124" s="162"/>
      <c r="G124" s="162"/>
    </row>
    <row r="125" spans="1:7" ht="12.75">
      <c r="A125" s="162"/>
      <c r="B125" s="162"/>
      <c r="C125" s="162"/>
      <c r="D125" s="162"/>
      <c r="E125" s="169"/>
      <c r="F125" s="162"/>
      <c r="G125" s="162"/>
    </row>
    <row r="126" spans="1:7" ht="12.75">
      <c r="A126" s="162"/>
      <c r="B126" s="162"/>
      <c r="C126" s="162"/>
      <c r="D126" s="162"/>
      <c r="E126" s="169"/>
      <c r="F126" s="162"/>
      <c r="G126" s="162"/>
    </row>
    <row r="127" spans="1:7" ht="12.75">
      <c r="A127" s="162"/>
      <c r="B127" s="162"/>
      <c r="C127" s="162"/>
      <c r="D127" s="162"/>
      <c r="E127" s="169"/>
      <c r="F127" s="162"/>
      <c r="G127" s="162"/>
    </row>
    <row r="128" spans="1:7" ht="12.75">
      <c r="A128" s="162"/>
      <c r="B128" s="162"/>
      <c r="C128" s="162"/>
      <c r="D128" s="162"/>
      <c r="E128" s="169"/>
      <c r="F128" s="162"/>
      <c r="G128" s="162"/>
    </row>
    <row r="129" spans="1:7" ht="12.75">
      <c r="A129" s="162"/>
      <c r="B129" s="162"/>
      <c r="C129" s="162"/>
      <c r="D129" s="162"/>
      <c r="E129" s="169"/>
      <c r="F129" s="162"/>
      <c r="G129" s="162"/>
    </row>
    <row r="130" spans="1:7" ht="12.75">
      <c r="A130" s="162"/>
      <c r="B130" s="162"/>
      <c r="C130" s="162"/>
      <c r="D130" s="162"/>
      <c r="E130" s="169"/>
      <c r="F130" s="162"/>
      <c r="G130" s="162"/>
    </row>
    <row r="131" spans="1:7" ht="12.75">
      <c r="A131" s="162"/>
      <c r="B131" s="162"/>
      <c r="C131" s="162"/>
      <c r="D131" s="162"/>
      <c r="E131" s="169"/>
      <c r="F131" s="162"/>
      <c r="G131" s="162"/>
    </row>
    <row r="132" spans="1:7" ht="12.75">
      <c r="A132" s="162"/>
      <c r="B132" s="162"/>
      <c r="C132" s="162"/>
      <c r="D132" s="162"/>
      <c r="E132" s="169"/>
      <c r="F132" s="162"/>
      <c r="G132" s="162"/>
    </row>
  </sheetData>
  <sheetProtection/>
  <mergeCells count="4"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Šafránková</dc:creator>
  <cp:keywords/>
  <dc:description/>
  <cp:lastModifiedBy>Mahony</cp:lastModifiedBy>
  <dcterms:created xsi:type="dcterms:W3CDTF">2012-03-19T09:52:13Z</dcterms:created>
  <dcterms:modified xsi:type="dcterms:W3CDTF">2012-03-21T10:13:05Z</dcterms:modified>
  <cp:category/>
  <cp:version/>
  <cp:contentType/>
  <cp:contentStatus/>
</cp:coreProperties>
</file>